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8920" yWindow="-120" windowWidth="21840" windowHeight="13740" activeTab="3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Pol'!$A$1:$X$383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A380" i="12" l="1"/>
  <c r="BA378" i="12"/>
  <c r="BA373" i="12"/>
  <c r="BA369" i="12"/>
  <c r="BA274" i="12"/>
  <c r="BA271" i="12"/>
  <c r="BA222" i="12"/>
  <c r="BA211" i="12"/>
  <c r="BA201" i="12"/>
  <c r="BA126" i="12"/>
  <c r="BA88" i="12"/>
  <c r="BA77" i="12"/>
  <c r="BA42" i="12"/>
  <c r="BA39" i="12"/>
  <c r="G9" i="12"/>
  <c r="M9" i="12" s="1"/>
  <c r="I9" i="12"/>
  <c r="K9" i="12"/>
  <c r="O9" i="12"/>
  <c r="Q9" i="12"/>
  <c r="V9" i="12"/>
  <c r="G16" i="12"/>
  <c r="M16" i="12" s="1"/>
  <c r="I16" i="12"/>
  <c r="K16" i="12"/>
  <c r="O16" i="12"/>
  <c r="Q16" i="12"/>
  <c r="V16" i="12"/>
  <c r="G21" i="12"/>
  <c r="I21" i="12"/>
  <c r="K21" i="12"/>
  <c r="O21" i="12"/>
  <c r="Q21" i="12"/>
  <c r="V21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30" i="12"/>
  <c r="M30" i="12" s="1"/>
  <c r="I30" i="12"/>
  <c r="K30" i="12"/>
  <c r="O30" i="12"/>
  <c r="Q30" i="12"/>
  <c r="V30" i="12"/>
  <c r="G33" i="12"/>
  <c r="M33" i="12" s="1"/>
  <c r="I33" i="12"/>
  <c r="K33" i="12"/>
  <c r="O33" i="12"/>
  <c r="Q33" i="12"/>
  <c r="V33" i="12"/>
  <c r="G35" i="12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1" i="12"/>
  <c r="M41" i="12" s="1"/>
  <c r="I41" i="12"/>
  <c r="K41" i="12"/>
  <c r="O41" i="12"/>
  <c r="Q41" i="12"/>
  <c r="V41" i="12"/>
  <c r="G45" i="12"/>
  <c r="M45" i="12" s="1"/>
  <c r="I45" i="12"/>
  <c r="K45" i="12"/>
  <c r="O45" i="12"/>
  <c r="Q45" i="12"/>
  <c r="V45" i="12"/>
  <c r="G48" i="12"/>
  <c r="M48" i="12" s="1"/>
  <c r="I48" i="12"/>
  <c r="K48" i="12"/>
  <c r="O48" i="12"/>
  <c r="Q48" i="12"/>
  <c r="V48" i="12"/>
  <c r="G51" i="12"/>
  <c r="M51" i="12" s="1"/>
  <c r="I51" i="12"/>
  <c r="K51" i="12"/>
  <c r="O51" i="12"/>
  <c r="Q51" i="12"/>
  <c r="V51" i="12"/>
  <c r="G54" i="12"/>
  <c r="M54" i="12" s="1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60" i="12"/>
  <c r="M60" i="12" s="1"/>
  <c r="I60" i="12"/>
  <c r="K60" i="12"/>
  <c r="O60" i="12"/>
  <c r="Q60" i="12"/>
  <c r="V60" i="12"/>
  <c r="G66" i="12"/>
  <c r="M66" i="12" s="1"/>
  <c r="I66" i="12"/>
  <c r="K66" i="12"/>
  <c r="O66" i="12"/>
  <c r="Q66" i="12"/>
  <c r="V66" i="12"/>
  <c r="G69" i="12"/>
  <c r="M69" i="12" s="1"/>
  <c r="I69" i="12"/>
  <c r="K69" i="12"/>
  <c r="O69" i="12"/>
  <c r="Q69" i="12"/>
  <c r="V69" i="12"/>
  <c r="G71" i="12"/>
  <c r="I71" i="12"/>
  <c r="K71" i="12"/>
  <c r="O71" i="12"/>
  <c r="Q71" i="12"/>
  <c r="V71" i="12"/>
  <c r="G73" i="12"/>
  <c r="M73" i="12" s="1"/>
  <c r="I73" i="12"/>
  <c r="K73" i="12"/>
  <c r="O73" i="12"/>
  <c r="Q73" i="12"/>
  <c r="V73" i="12"/>
  <c r="G76" i="12"/>
  <c r="M76" i="12" s="1"/>
  <c r="I76" i="12"/>
  <c r="K76" i="12"/>
  <c r="O76" i="12"/>
  <c r="Q76" i="12"/>
  <c r="V76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7" i="12"/>
  <c r="M87" i="12" s="1"/>
  <c r="I87" i="12"/>
  <c r="K87" i="12"/>
  <c r="O87" i="12"/>
  <c r="Q87" i="12"/>
  <c r="V87" i="12"/>
  <c r="G90" i="12"/>
  <c r="M90" i="12" s="1"/>
  <c r="I90" i="12"/>
  <c r="K90" i="12"/>
  <c r="O90" i="12"/>
  <c r="Q90" i="12"/>
  <c r="V90" i="12"/>
  <c r="G93" i="12"/>
  <c r="M93" i="12" s="1"/>
  <c r="I93" i="12"/>
  <c r="K93" i="12"/>
  <c r="O93" i="12"/>
  <c r="Q93" i="12"/>
  <c r="V93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M100" i="12" s="1"/>
  <c r="I100" i="12"/>
  <c r="K100" i="12"/>
  <c r="O100" i="12"/>
  <c r="Q100" i="12"/>
  <c r="V100" i="12"/>
  <c r="G105" i="12"/>
  <c r="M105" i="12" s="1"/>
  <c r="I105" i="12"/>
  <c r="K105" i="12"/>
  <c r="O105" i="12"/>
  <c r="Q105" i="12"/>
  <c r="V105" i="12"/>
  <c r="G110" i="12"/>
  <c r="M110" i="12" s="1"/>
  <c r="I110" i="12"/>
  <c r="K110" i="12"/>
  <c r="O110" i="12"/>
  <c r="Q110" i="12"/>
  <c r="V110" i="12"/>
  <c r="G114" i="12"/>
  <c r="M114" i="12" s="1"/>
  <c r="I114" i="12"/>
  <c r="K114" i="12"/>
  <c r="O114" i="12"/>
  <c r="Q114" i="12"/>
  <c r="V114" i="12"/>
  <c r="G125" i="12"/>
  <c r="I125" i="12"/>
  <c r="K125" i="12"/>
  <c r="O125" i="12"/>
  <c r="Q125" i="12"/>
  <c r="V125" i="12"/>
  <c r="G131" i="12"/>
  <c r="M131" i="12" s="1"/>
  <c r="I131" i="12"/>
  <c r="K131" i="12"/>
  <c r="O131" i="12"/>
  <c r="Q131" i="12"/>
  <c r="V131" i="12"/>
  <c r="G137" i="12"/>
  <c r="M137" i="12" s="1"/>
  <c r="I137" i="12"/>
  <c r="K137" i="12"/>
  <c r="O137" i="12"/>
  <c r="Q137" i="12"/>
  <c r="V137" i="12"/>
  <c r="G140" i="12"/>
  <c r="M140" i="12" s="1"/>
  <c r="I140" i="12"/>
  <c r="K140" i="12"/>
  <c r="O140" i="12"/>
  <c r="Q140" i="12"/>
  <c r="V140" i="12"/>
  <c r="G145" i="12"/>
  <c r="M145" i="12" s="1"/>
  <c r="I145" i="12"/>
  <c r="K145" i="12"/>
  <c r="O145" i="12"/>
  <c r="Q145" i="12"/>
  <c r="V145" i="12"/>
  <c r="G157" i="12"/>
  <c r="M157" i="12" s="1"/>
  <c r="I157" i="12"/>
  <c r="K157" i="12"/>
  <c r="O157" i="12"/>
  <c r="Q157" i="12"/>
  <c r="V157" i="12"/>
  <c r="G160" i="12"/>
  <c r="M160" i="12" s="1"/>
  <c r="I160" i="12"/>
  <c r="K160" i="12"/>
  <c r="O160" i="12"/>
  <c r="Q160" i="12"/>
  <c r="V160" i="12"/>
  <c r="G164" i="12"/>
  <c r="M164" i="12" s="1"/>
  <c r="I164" i="12"/>
  <c r="K164" i="12"/>
  <c r="O164" i="12"/>
  <c r="Q164" i="12"/>
  <c r="V164" i="12"/>
  <c r="G170" i="12"/>
  <c r="M170" i="12" s="1"/>
  <c r="I170" i="12"/>
  <c r="K170" i="12"/>
  <c r="O170" i="12"/>
  <c r="Q170" i="12"/>
  <c r="V170" i="12"/>
  <c r="G174" i="12"/>
  <c r="M174" i="12" s="1"/>
  <c r="I174" i="12"/>
  <c r="K174" i="12"/>
  <c r="O174" i="12"/>
  <c r="Q174" i="12"/>
  <c r="V174" i="12"/>
  <c r="G177" i="12"/>
  <c r="M177" i="12" s="1"/>
  <c r="I177" i="12"/>
  <c r="K177" i="12"/>
  <c r="O177" i="12"/>
  <c r="Q177" i="12"/>
  <c r="V177" i="12"/>
  <c r="G181" i="12"/>
  <c r="M181" i="12" s="1"/>
  <c r="I181" i="12"/>
  <c r="K181" i="12"/>
  <c r="O181" i="12"/>
  <c r="Q181" i="12"/>
  <c r="V181" i="12"/>
  <c r="G184" i="12"/>
  <c r="M184" i="12" s="1"/>
  <c r="I184" i="12"/>
  <c r="K184" i="12"/>
  <c r="O184" i="12"/>
  <c r="Q184" i="12"/>
  <c r="V184" i="12"/>
  <c r="G189" i="12"/>
  <c r="M189" i="12" s="1"/>
  <c r="I189" i="12"/>
  <c r="K189" i="12"/>
  <c r="O189" i="12"/>
  <c r="Q189" i="12"/>
  <c r="V189" i="12"/>
  <c r="G192" i="12"/>
  <c r="I192" i="12"/>
  <c r="K192" i="12"/>
  <c r="O192" i="12"/>
  <c r="Q192" i="12"/>
  <c r="V192" i="12"/>
  <c r="G196" i="12"/>
  <c r="M196" i="12" s="1"/>
  <c r="I196" i="12"/>
  <c r="K196" i="12"/>
  <c r="O196" i="12"/>
  <c r="Q196" i="12"/>
  <c r="V196" i="12"/>
  <c r="G200" i="12"/>
  <c r="M200" i="12" s="1"/>
  <c r="I200" i="12"/>
  <c r="K200" i="12"/>
  <c r="O200" i="12"/>
  <c r="Q200" i="12"/>
  <c r="V200" i="12"/>
  <c r="G205" i="12"/>
  <c r="I205" i="12"/>
  <c r="K205" i="12"/>
  <c r="O205" i="12"/>
  <c r="Q205" i="12"/>
  <c r="V205" i="12"/>
  <c r="G207" i="12"/>
  <c r="M207" i="12" s="1"/>
  <c r="I207" i="12"/>
  <c r="K207" i="12"/>
  <c r="O207" i="12"/>
  <c r="Q207" i="12"/>
  <c r="V207" i="12"/>
  <c r="G210" i="12"/>
  <c r="M210" i="12" s="1"/>
  <c r="M209" i="12" s="1"/>
  <c r="I210" i="12"/>
  <c r="I209" i="12" s="1"/>
  <c r="K210" i="12"/>
  <c r="K209" i="12" s="1"/>
  <c r="O210" i="12"/>
  <c r="O209" i="12" s="1"/>
  <c r="Q210" i="12"/>
  <c r="Q209" i="12" s="1"/>
  <c r="V210" i="12"/>
  <c r="V209" i="12" s="1"/>
  <c r="G217" i="12"/>
  <c r="M217" i="12" s="1"/>
  <c r="I217" i="12"/>
  <c r="K217" i="12"/>
  <c r="O217" i="12"/>
  <c r="Q217" i="12"/>
  <c r="V217" i="12"/>
  <c r="G219" i="12"/>
  <c r="M219" i="12" s="1"/>
  <c r="I219" i="12"/>
  <c r="K219" i="12"/>
  <c r="O219" i="12"/>
  <c r="Q219" i="12"/>
  <c r="V219" i="12"/>
  <c r="G221" i="12"/>
  <c r="M221" i="12" s="1"/>
  <c r="I221" i="12"/>
  <c r="K221" i="12"/>
  <c r="O221" i="12"/>
  <c r="Q221" i="12"/>
  <c r="V221" i="12"/>
  <c r="G224" i="12"/>
  <c r="I224" i="12"/>
  <c r="K224" i="12"/>
  <c r="O224" i="12"/>
  <c r="Q224" i="12"/>
  <c r="V224" i="12"/>
  <c r="G229" i="12"/>
  <c r="M229" i="12" s="1"/>
  <c r="I229" i="12"/>
  <c r="K229" i="12"/>
  <c r="O229" i="12"/>
  <c r="Q229" i="12"/>
  <c r="V229" i="12"/>
  <c r="G231" i="12"/>
  <c r="M231" i="12" s="1"/>
  <c r="I231" i="12"/>
  <c r="K231" i="12"/>
  <c r="O231" i="12"/>
  <c r="Q231" i="12"/>
  <c r="V231" i="12"/>
  <c r="G234" i="12"/>
  <c r="M234" i="12" s="1"/>
  <c r="I234" i="12"/>
  <c r="K234" i="12"/>
  <c r="O234" i="12"/>
  <c r="Q234" i="12"/>
  <c r="V234" i="12"/>
  <c r="G236" i="12"/>
  <c r="M236" i="12" s="1"/>
  <c r="I236" i="12"/>
  <c r="K236" i="12"/>
  <c r="O236" i="12"/>
  <c r="Q236" i="12"/>
  <c r="V236" i="12"/>
  <c r="G238" i="12"/>
  <c r="M238" i="12" s="1"/>
  <c r="I238" i="12"/>
  <c r="K238" i="12"/>
  <c r="O238" i="12"/>
  <c r="Q238" i="12"/>
  <c r="V238" i="12"/>
  <c r="G244" i="12"/>
  <c r="M244" i="12" s="1"/>
  <c r="I244" i="12"/>
  <c r="K244" i="12"/>
  <c r="O244" i="12"/>
  <c r="Q244" i="12"/>
  <c r="V244" i="12"/>
  <c r="G246" i="12"/>
  <c r="I246" i="12"/>
  <c r="K246" i="12"/>
  <c r="O246" i="12"/>
  <c r="Q246" i="12"/>
  <c r="V246" i="12"/>
  <c r="G248" i="12"/>
  <c r="M248" i="12" s="1"/>
  <c r="I248" i="12"/>
  <c r="K248" i="12"/>
  <c r="O248" i="12"/>
  <c r="Q248" i="12"/>
  <c r="V248" i="12"/>
  <c r="G250" i="12"/>
  <c r="M250" i="12" s="1"/>
  <c r="I250" i="12"/>
  <c r="K250" i="12"/>
  <c r="O250" i="12"/>
  <c r="Q250" i="12"/>
  <c r="V250" i="12"/>
  <c r="G252" i="12"/>
  <c r="M252" i="12" s="1"/>
  <c r="I252" i="12"/>
  <c r="K252" i="12"/>
  <c r="O252" i="12"/>
  <c r="Q252" i="12"/>
  <c r="V252" i="12"/>
  <c r="G255" i="12"/>
  <c r="M255" i="12" s="1"/>
  <c r="I255" i="12"/>
  <c r="K255" i="12"/>
  <c r="O255" i="12"/>
  <c r="Q255" i="12"/>
  <c r="V255" i="12"/>
  <c r="G257" i="12"/>
  <c r="M257" i="12" s="1"/>
  <c r="I257" i="12"/>
  <c r="K257" i="12"/>
  <c r="O257" i="12"/>
  <c r="Q257" i="12"/>
  <c r="V257" i="12"/>
  <c r="G263" i="12"/>
  <c r="M263" i="12" s="1"/>
  <c r="I263" i="12"/>
  <c r="K263" i="12"/>
  <c r="O263" i="12"/>
  <c r="Q263" i="12"/>
  <c r="V263" i="12"/>
  <c r="G266" i="12"/>
  <c r="I266" i="12"/>
  <c r="K266" i="12"/>
  <c r="O266" i="12"/>
  <c r="Q266" i="12"/>
  <c r="V266" i="12"/>
  <c r="G270" i="12"/>
  <c r="M270" i="12" s="1"/>
  <c r="I270" i="12"/>
  <c r="K270" i="12"/>
  <c r="O270" i="12"/>
  <c r="Q270" i="12"/>
  <c r="V270" i="12"/>
  <c r="G273" i="12"/>
  <c r="M273" i="12" s="1"/>
  <c r="I273" i="12"/>
  <c r="K273" i="12"/>
  <c r="O273" i="12"/>
  <c r="Q273" i="12"/>
  <c r="V273" i="12"/>
  <c r="G276" i="12"/>
  <c r="M276" i="12" s="1"/>
  <c r="I276" i="12"/>
  <c r="K276" i="12"/>
  <c r="O276" i="12"/>
  <c r="Q276" i="12"/>
  <c r="V276" i="12"/>
  <c r="G278" i="12"/>
  <c r="M278" i="12" s="1"/>
  <c r="I278" i="12"/>
  <c r="K278" i="12"/>
  <c r="O278" i="12"/>
  <c r="Q278" i="12"/>
  <c r="V278" i="12"/>
  <c r="G280" i="12"/>
  <c r="M280" i="12" s="1"/>
  <c r="I280" i="12"/>
  <c r="K280" i="12"/>
  <c r="O280" i="12"/>
  <c r="Q280" i="12"/>
  <c r="V280" i="12"/>
  <c r="G283" i="12"/>
  <c r="M283" i="12" s="1"/>
  <c r="I283" i="12"/>
  <c r="K283" i="12"/>
  <c r="O283" i="12"/>
  <c r="Q283" i="12"/>
  <c r="V283" i="12"/>
  <c r="G286" i="12"/>
  <c r="M286" i="12" s="1"/>
  <c r="I286" i="12"/>
  <c r="K286" i="12"/>
  <c r="O286" i="12"/>
  <c r="Q286" i="12"/>
  <c r="V286" i="12"/>
  <c r="G292" i="12"/>
  <c r="M292" i="12" s="1"/>
  <c r="I292" i="12"/>
  <c r="K292" i="12"/>
  <c r="O292" i="12"/>
  <c r="Q292" i="12"/>
  <c r="V292" i="12"/>
  <c r="G295" i="12"/>
  <c r="M295" i="12" s="1"/>
  <c r="I295" i="12"/>
  <c r="K295" i="12"/>
  <c r="O295" i="12"/>
  <c r="Q295" i="12"/>
  <c r="V295" i="12"/>
  <c r="G298" i="12"/>
  <c r="M298" i="12" s="1"/>
  <c r="I298" i="12"/>
  <c r="K298" i="12"/>
  <c r="O298" i="12"/>
  <c r="Q298" i="12"/>
  <c r="V298" i="12"/>
  <c r="G304" i="12"/>
  <c r="I304" i="12"/>
  <c r="K304" i="12"/>
  <c r="O304" i="12"/>
  <c r="Q304" i="12"/>
  <c r="V304" i="12"/>
  <c r="G307" i="12"/>
  <c r="M307" i="12" s="1"/>
  <c r="I307" i="12"/>
  <c r="K307" i="12"/>
  <c r="O307" i="12"/>
  <c r="Q307" i="12"/>
  <c r="V307" i="12"/>
  <c r="G309" i="12"/>
  <c r="M309" i="12" s="1"/>
  <c r="I309" i="12"/>
  <c r="K309" i="12"/>
  <c r="O309" i="12"/>
  <c r="Q309" i="12"/>
  <c r="V309" i="12"/>
  <c r="G313" i="12"/>
  <c r="M313" i="12" s="1"/>
  <c r="I313" i="12"/>
  <c r="K313" i="12"/>
  <c r="O313" i="12"/>
  <c r="Q313" i="12"/>
  <c r="V313" i="12"/>
  <c r="G314" i="12"/>
  <c r="M314" i="12" s="1"/>
  <c r="I314" i="12"/>
  <c r="K314" i="12"/>
  <c r="O314" i="12"/>
  <c r="Q314" i="12"/>
  <c r="V314" i="12"/>
  <c r="G316" i="12"/>
  <c r="M316" i="12" s="1"/>
  <c r="I316" i="12"/>
  <c r="K316" i="12"/>
  <c r="O316" i="12"/>
  <c r="Q316" i="12"/>
  <c r="V316" i="12"/>
  <c r="G321" i="12"/>
  <c r="M321" i="12" s="1"/>
  <c r="I321" i="12"/>
  <c r="K321" i="12"/>
  <c r="O321" i="12"/>
  <c r="Q321" i="12"/>
  <c r="V321" i="12"/>
  <c r="G327" i="12"/>
  <c r="M327" i="12" s="1"/>
  <c r="I327" i="12"/>
  <c r="K327" i="12"/>
  <c r="O327" i="12"/>
  <c r="Q327" i="12"/>
  <c r="V327" i="12"/>
  <c r="G331" i="12"/>
  <c r="M331" i="12" s="1"/>
  <c r="I331" i="12"/>
  <c r="K331" i="12"/>
  <c r="O331" i="12"/>
  <c r="Q331" i="12"/>
  <c r="V331" i="12"/>
  <c r="G335" i="12"/>
  <c r="M335" i="12" s="1"/>
  <c r="I335" i="12"/>
  <c r="K335" i="12"/>
  <c r="O335" i="12"/>
  <c r="Q335" i="12"/>
  <c r="V335" i="12"/>
  <c r="G338" i="12"/>
  <c r="M338" i="12" s="1"/>
  <c r="I338" i="12"/>
  <c r="K338" i="12"/>
  <c r="O338" i="12"/>
  <c r="Q338" i="12"/>
  <c r="V338" i="12"/>
  <c r="G340" i="12"/>
  <c r="M340" i="12" s="1"/>
  <c r="I340" i="12"/>
  <c r="K340" i="12"/>
  <c r="O340" i="12"/>
  <c r="Q340" i="12"/>
  <c r="V340" i="12"/>
  <c r="G342" i="12"/>
  <c r="M342" i="12" s="1"/>
  <c r="I342" i="12"/>
  <c r="K342" i="12"/>
  <c r="O342" i="12"/>
  <c r="Q342" i="12"/>
  <c r="V342" i="12"/>
  <c r="G344" i="12"/>
  <c r="M344" i="12" s="1"/>
  <c r="I344" i="12"/>
  <c r="K344" i="12"/>
  <c r="O344" i="12"/>
  <c r="Q344" i="12"/>
  <c r="V344" i="12"/>
  <c r="G346" i="12"/>
  <c r="M346" i="12" s="1"/>
  <c r="I346" i="12"/>
  <c r="K346" i="12"/>
  <c r="O346" i="12"/>
  <c r="Q346" i="12"/>
  <c r="V346" i="12"/>
  <c r="G348" i="12"/>
  <c r="M348" i="12" s="1"/>
  <c r="I348" i="12"/>
  <c r="K348" i="12"/>
  <c r="O348" i="12"/>
  <c r="Q348" i="12"/>
  <c r="V348" i="12"/>
  <c r="G350" i="12"/>
  <c r="M350" i="12" s="1"/>
  <c r="I350" i="12"/>
  <c r="K350" i="12"/>
  <c r="O350" i="12"/>
  <c r="Q350" i="12"/>
  <c r="V350" i="12"/>
  <c r="G352" i="12"/>
  <c r="M352" i="12" s="1"/>
  <c r="I352" i="12"/>
  <c r="K352" i="12"/>
  <c r="O352" i="12"/>
  <c r="Q352" i="12"/>
  <c r="V352" i="12"/>
  <c r="I65" i="1"/>
  <c r="G358" i="12"/>
  <c r="I358" i="12"/>
  <c r="K358" i="12"/>
  <c r="O358" i="12"/>
  <c r="Q358" i="12"/>
  <c r="V358" i="12"/>
  <c r="G360" i="12"/>
  <c r="M360" i="12" s="1"/>
  <c r="I360" i="12"/>
  <c r="K360" i="12"/>
  <c r="O360" i="12"/>
  <c r="Q360" i="12"/>
  <c r="V360" i="12"/>
  <c r="G362" i="12"/>
  <c r="M362" i="12" s="1"/>
  <c r="I362" i="12"/>
  <c r="K362" i="12"/>
  <c r="O362" i="12"/>
  <c r="Q362" i="12"/>
  <c r="V362" i="12"/>
  <c r="G364" i="12"/>
  <c r="M364" i="12" s="1"/>
  <c r="I364" i="12"/>
  <c r="K364" i="12"/>
  <c r="O364" i="12"/>
  <c r="Q364" i="12"/>
  <c r="V364" i="12"/>
  <c r="G367" i="12"/>
  <c r="M367" i="12" s="1"/>
  <c r="I367" i="12"/>
  <c r="K367" i="12"/>
  <c r="O367" i="12"/>
  <c r="Q367" i="12"/>
  <c r="V367" i="12"/>
  <c r="G370" i="12"/>
  <c r="M370" i="12" s="1"/>
  <c r="I370" i="12"/>
  <c r="K370" i="12"/>
  <c r="O370" i="12"/>
  <c r="Q370" i="12"/>
  <c r="V370" i="12"/>
  <c r="G372" i="12"/>
  <c r="I372" i="12"/>
  <c r="K372" i="12"/>
  <c r="O372" i="12"/>
  <c r="Q372" i="12"/>
  <c r="V372" i="12"/>
  <c r="G374" i="12"/>
  <c r="M374" i="12" s="1"/>
  <c r="I374" i="12"/>
  <c r="K374" i="12"/>
  <c r="O374" i="12"/>
  <c r="Q374" i="12"/>
  <c r="V374" i="12"/>
  <c r="G377" i="12"/>
  <c r="M377" i="12" s="1"/>
  <c r="I377" i="12"/>
  <c r="K377" i="12"/>
  <c r="O377" i="12"/>
  <c r="Q377" i="12"/>
  <c r="V377" i="12"/>
  <c r="G379" i="12"/>
  <c r="M379" i="12" s="1"/>
  <c r="I379" i="12"/>
  <c r="K379" i="12"/>
  <c r="O379" i="12"/>
  <c r="Q379" i="12"/>
  <c r="V379" i="12"/>
  <c r="AE382" i="12"/>
  <c r="F42" i="1" s="1"/>
  <c r="H40" i="1"/>
  <c r="I40" i="1" s="1"/>
  <c r="O104" i="12" l="1"/>
  <c r="K204" i="12"/>
  <c r="O376" i="12"/>
  <c r="Q376" i="12"/>
  <c r="V376" i="12"/>
  <c r="I376" i="12"/>
  <c r="G366" i="12"/>
  <c r="I67" i="1" s="1"/>
  <c r="I19" i="1" s="1"/>
  <c r="K366" i="12"/>
  <c r="Q366" i="12"/>
  <c r="Q204" i="12"/>
  <c r="O204" i="12"/>
  <c r="K243" i="12"/>
  <c r="G180" i="12"/>
  <c r="I56" i="1" s="1"/>
  <c r="G357" i="12"/>
  <c r="I66" i="1" s="1"/>
  <c r="I18" i="1" s="1"/>
  <c r="G209" i="12"/>
  <c r="I58" i="1" s="1"/>
  <c r="V204" i="12"/>
  <c r="O366" i="12"/>
  <c r="K357" i="12"/>
  <c r="Q326" i="12"/>
  <c r="O326" i="12"/>
  <c r="AF382" i="12"/>
  <c r="K376" i="12"/>
  <c r="V357" i="12"/>
  <c r="K326" i="12"/>
  <c r="Q303" i="12"/>
  <c r="I303" i="12"/>
  <c r="O303" i="12"/>
  <c r="V262" i="12"/>
  <c r="Q262" i="12"/>
  <c r="I262" i="12"/>
  <c r="G243" i="12"/>
  <c r="I60" i="1" s="1"/>
  <c r="K180" i="12"/>
  <c r="Q180" i="12"/>
  <c r="I180" i="12"/>
  <c r="K130" i="12"/>
  <c r="G104" i="12"/>
  <c r="I54" i="1" s="1"/>
  <c r="V104" i="12"/>
  <c r="O86" i="12"/>
  <c r="O59" i="12"/>
  <c r="K32" i="12"/>
  <c r="O32" i="12"/>
  <c r="K8" i="12"/>
  <c r="Q8" i="12"/>
  <c r="I8" i="12"/>
  <c r="V32" i="12"/>
  <c r="Q32" i="12"/>
  <c r="I32" i="12"/>
  <c r="G8" i="12"/>
  <c r="V8" i="12"/>
  <c r="F41" i="1"/>
  <c r="I366" i="12"/>
  <c r="K303" i="12"/>
  <c r="V180" i="12"/>
  <c r="V130" i="12"/>
  <c r="K86" i="12"/>
  <c r="M376" i="12"/>
  <c r="M372" i="12"/>
  <c r="V366" i="12"/>
  <c r="Q357" i="12"/>
  <c r="I357" i="12"/>
  <c r="O357" i="12"/>
  <c r="I64" i="1"/>
  <c r="G326" i="12"/>
  <c r="I63" i="1" s="1"/>
  <c r="V303" i="12"/>
  <c r="G262" i="12"/>
  <c r="I61" i="1" s="1"/>
  <c r="V243" i="12"/>
  <c r="Q243" i="12"/>
  <c r="I243" i="12"/>
  <c r="G216" i="12"/>
  <c r="I59" i="1" s="1"/>
  <c r="V216" i="12"/>
  <c r="G204" i="12"/>
  <c r="I57" i="1" s="1"/>
  <c r="O180" i="12"/>
  <c r="Q130" i="12"/>
  <c r="I130" i="12"/>
  <c r="V86" i="12"/>
  <c r="K59" i="12"/>
  <c r="Q59" i="12"/>
  <c r="I59" i="12"/>
  <c r="O8" i="12"/>
  <c r="V326" i="12"/>
  <c r="O243" i="12"/>
  <c r="K216" i="12"/>
  <c r="Q216" i="12"/>
  <c r="I216" i="12"/>
  <c r="I326" i="12"/>
  <c r="G303" i="12"/>
  <c r="I62" i="1" s="1"/>
  <c r="K262" i="12"/>
  <c r="O262" i="12"/>
  <c r="O216" i="12"/>
  <c r="I204" i="12"/>
  <c r="O130" i="12"/>
  <c r="K104" i="12"/>
  <c r="Q104" i="12"/>
  <c r="I104" i="12"/>
  <c r="Q86" i="12"/>
  <c r="I86" i="12"/>
  <c r="M86" i="12"/>
  <c r="G59" i="12"/>
  <c r="I52" i="1" s="1"/>
  <c r="V59" i="12"/>
  <c r="G32" i="12"/>
  <c r="I51" i="1" s="1"/>
  <c r="F39" i="1"/>
  <c r="M130" i="12"/>
  <c r="M366" i="12"/>
  <c r="G376" i="12"/>
  <c r="I68" i="1" s="1"/>
  <c r="I20" i="1" s="1"/>
  <c r="M358" i="12"/>
  <c r="M357" i="12" s="1"/>
  <c r="M326" i="12"/>
  <c r="M304" i="12"/>
  <c r="M303" i="12" s="1"/>
  <c r="M266" i="12"/>
  <c r="M262" i="12" s="1"/>
  <c r="M246" i="12"/>
  <c r="M243" i="12" s="1"/>
  <c r="M224" i="12"/>
  <c r="M216" i="12" s="1"/>
  <c r="M205" i="12"/>
  <c r="M204" i="12" s="1"/>
  <c r="M192" i="12"/>
  <c r="M180" i="12" s="1"/>
  <c r="G130" i="12"/>
  <c r="I55" i="1" s="1"/>
  <c r="M125" i="12"/>
  <c r="M104" i="12" s="1"/>
  <c r="G86" i="12"/>
  <c r="I53" i="1" s="1"/>
  <c r="M71" i="12"/>
  <c r="M59" i="12" s="1"/>
  <c r="M35" i="12"/>
  <c r="M32" i="12" s="1"/>
  <c r="M21" i="12"/>
  <c r="M8" i="12" s="1"/>
  <c r="J28" i="1"/>
  <c r="J26" i="1"/>
  <c r="G38" i="1"/>
  <c r="F38" i="1"/>
  <c r="J23" i="1"/>
  <c r="J24" i="1"/>
  <c r="J25" i="1"/>
  <c r="J27" i="1"/>
  <c r="E24" i="1"/>
  <c r="E26" i="1"/>
  <c r="I17" i="1" l="1"/>
  <c r="G382" i="12"/>
  <c r="I50" i="1"/>
  <c r="F43" i="1"/>
  <c r="G41" i="1"/>
  <c r="H41" i="1" s="1"/>
  <c r="I41" i="1" s="1"/>
  <c r="G42" i="1"/>
  <c r="H42" i="1" s="1"/>
  <c r="I42" i="1" s="1"/>
  <c r="G39" i="1"/>
  <c r="G43" i="1" l="1"/>
  <c r="G25" i="1" s="1"/>
  <c r="A25" i="1" s="1"/>
  <c r="G23" i="1"/>
  <c r="A23" i="1" s="1"/>
  <c r="H39" i="1"/>
  <c r="H43" i="1" s="1"/>
  <c r="I69" i="1"/>
  <c r="I16" i="1"/>
  <c r="I21" i="1" s="1"/>
  <c r="G28" i="1" l="1"/>
  <c r="A24" i="1"/>
  <c r="G24" i="1"/>
  <c r="J68" i="1"/>
  <c r="J63" i="1"/>
  <c r="J51" i="1"/>
  <c r="J58" i="1"/>
  <c r="J67" i="1"/>
  <c r="J57" i="1"/>
  <c r="J53" i="1"/>
  <c r="J52" i="1"/>
  <c r="J60" i="1"/>
  <c r="J65" i="1"/>
  <c r="J50" i="1"/>
  <c r="J54" i="1"/>
  <c r="J59" i="1"/>
  <c r="J66" i="1"/>
  <c r="J61" i="1"/>
  <c r="J62" i="1"/>
  <c r="J55" i="1"/>
  <c r="J56" i="1"/>
  <c r="J64" i="1"/>
  <c r="I39" i="1"/>
  <c r="I43" i="1" s="1"/>
  <c r="G26" i="1"/>
  <c r="A26" i="1"/>
  <c r="J69" i="1" l="1"/>
  <c r="J41" i="1"/>
  <c r="J40" i="1"/>
  <c r="J39" i="1"/>
  <c r="J43" i="1" s="1"/>
  <c r="J42" i="1"/>
  <c r="A27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Pavel Svoboda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<sst xmlns="http://schemas.openxmlformats.org/spreadsheetml/2006/main" count="1601" uniqueCount="574">
  <si>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</si>
  <si>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</si>
  <si>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</si>
  <si>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</si>
  <si>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</si>
  <si>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</si>
  <si>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</si>
  <si>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</si>
  <si>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</si>
  <si>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</si>
  <si>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</si>
  <si>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</si>
  <si>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</si>
  <si>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</si>
  <si>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</si>
  <si>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</si>
  <si>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</si>
  <si>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</si>
  <si>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</si>
  <si>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</si>
  <si>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</si>
  <si>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</si>
  <si>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</si>
  <si>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</si>
  <si>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</si>
  <si>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</si>
  <si>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</si>
  <si>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</si>
  <si>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</si>
  <si>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</si>
  <si>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</si>
  <si>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</si>
  <si>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</si>
  <si>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</si>
  <si>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</si>
  <si>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</si>
  <si>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</si>
  <si>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</si>
  <si>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</si>
  <si>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</si>
  <si>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</si>
  <si>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</si>
  <si>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</si>
  <si>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</si>
  <si>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ASŘ, SKŘ, PBŘ</t>
  </si>
  <si>
    <t>01</t>
  </si>
  <si>
    <t>Dílna</t>
  </si>
  <si>
    <t>Objekt:</t>
  </si>
  <si>
    <t>Rozpočet:</t>
  </si>
  <si>
    <t>www.rozpocet-stavby.cz</t>
  </si>
  <si>
    <t>050A_2019</t>
  </si>
  <si>
    <t>Doplňková stavba ke stavbě hlavní Brno, Lipová 20, parc. č. 534, 533</t>
  </si>
  <si>
    <t>Lipka - školské zařízení pro environmentální vzdělávání Brno, příspěvková organizace</t>
  </si>
  <si>
    <t>Lipová 233/20</t>
  </si>
  <si>
    <t>Brno-Pisárky</t>
  </si>
  <si>
    <t>60200</t>
  </si>
  <si>
    <t>44993447</t>
  </si>
  <si>
    <t>CZ44993447</t>
  </si>
  <si>
    <t>Stavba</t>
  </si>
  <si>
    <t>Stavební objekt</t>
  </si>
  <si>
    <t>Celkem za stavbu</t>
  </si>
  <si>
    <t>CZK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</si>
  <si>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</si>
  <si>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</si>
  <si>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</si>
  <si>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</si>
  <si>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</si>
  <si>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</si>
  <si>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</si>
  <si>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</si>
  <si>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</si>
  <si>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</si>
  <si>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</si>
  <si>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</si>
  <si>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</si>
  <si>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</si>
  <si>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</si>
  <si>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</si>
  <si>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</si>
  <si>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</si>
  <si>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</si>
  <si>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</si>
  <si>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</si>
  <si>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</si>
  <si>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</si>
  <si>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</si>
  <si>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</si>
  <si>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764</t>
  </si>
  <si>
    <t>Konstrukce klempířské</t>
  </si>
  <si>
    <t>766</t>
  </si>
  <si>
    <t>Konstrukce truhlářské</t>
  </si>
  <si>
    <t>783</t>
  </si>
  <si>
    <t>Nátěry</t>
  </si>
  <si>
    <t>784</t>
  </si>
  <si>
    <t>Malby</t>
  </si>
  <si>
    <t>M46</t>
  </si>
  <si>
    <t>Zemní práce při montážích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</si>
  <si>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</si>
  <si>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</si>
  <si>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</si>
  <si>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</si>
  <si>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</si>
  <si>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</si>
  <si>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</si>
  <si>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</si>
  <si>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</si>
  <si>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</si>
  <si>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</si>
  <si>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</si>
  <si>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</si>
  <si>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</si>
  <si>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</si>
  <si>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</si>
  <si>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</si>
  <si>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</si>
  <si>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</si>
  <si>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</si>
  <si>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</si>
  <si>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</si>
  <si>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</si>
  <si>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</si>
  <si>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</si>
  <si>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</si>
  <si>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</si>
  <si>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</si>
  <si>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</si>
  <si>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</si>
  <si>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139601102R00</t>
  </si>
  <si>
    <t>Ruční výkop jam, rýh a šachet v hornině 3</t>
  </si>
  <si>
    <t>m3</t>
  </si>
  <si>
    <t>800-1</t>
  </si>
  <si>
    <t>RTS 20/ I</t>
  </si>
  <si>
    <t>RTS 19/ I</t>
  </si>
  <si>
    <t>Práce</t>
  </si>
  <si>
    <t>POL1_</t>
  </si>
  <si>
    <t>s přehozením na vzdálenost do 5 m nebo s naložením na ruční dopravní prostředek</t>
  </si>
  <si>
    <t>SPI</t>
  </si>
  <si>
    <t>zákl. pasy : (7,75+3,26)*2*0,6*0,8</t>
  </si>
  <si>
    <t>VV</t>
  </si>
  <si>
    <t xml:space="preserve">výkop na úr. -0,55 : </t>
  </si>
  <si>
    <t>plocha pod stávajícím objektem (area) : 34,1*0,55</t>
  </si>
  <si>
    <t>zvětšená plocha nového objektu : 11,5*1</t>
  </si>
  <si>
    <t>patky pro dřevěnou konstrukci stříšky : 0,5*0,5*0,8*3</t>
  </si>
  <si>
    <t>162701103R00</t>
  </si>
  <si>
    <t>Vodorovné přemístění výkopku z horniny 1 až 4, na vzdálenost přes 7 000  do 8 000 m</t>
  </si>
  <si>
    <t>po suchu, bez naložení výkopku, avšak se složením bez rozhrnutí, zpáteční cesta vozidla.</t>
  </si>
  <si>
    <t>Odkaz na mn. položky pořadí 1 : 41,42460</t>
  </si>
  <si>
    <t xml:space="preserve">-zásyp : </t>
  </si>
  <si>
    <t>Odkaz na mn. položky pořadí 7 : 11,89000*-1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</si>
  <si>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</si>
  <si>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</si>
  <si>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</si>
  <si>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Odkaz na mn. položky pořadí 3 : 29,53460</t>
  </si>
  <si>
    <t>167101101R00</t>
  </si>
  <si>
    <t>Nakládání, skládání, překládání neulehlého výkopku nakládání výkopku_x000D_
 do 100 m3, z horniny 1 až 4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</si>
  <si>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</si>
  <si>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</si>
  <si>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</si>
  <si>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</si>
  <si>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</si>
  <si>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obvod objektu : (7,63+4,26)*2*0,5*1</t>
  </si>
  <si>
    <t>199000002R00</t>
  </si>
  <si>
    <t>Poplatky za skládku horniny 1- 4</t>
  </si>
  <si>
    <t>801-1</t>
  </si>
  <si>
    <t>m2</t>
  </si>
  <si>
    <t>SPCM</t>
  </si>
  <si>
    <t>Specifikace</t>
  </si>
  <si>
    <t>POL3_</t>
  </si>
  <si>
    <t>t</t>
  </si>
  <si>
    <t>271531114R00</t>
  </si>
  <si>
    <t>Polštáře zhutněné pod základy kamenivo drcené, frakce 8 - 16 mm</t>
  </si>
  <si>
    <t>800-2</t>
  </si>
  <si>
    <t>pod desku mezi pasy : 6,76*3,38*0,2</t>
  </si>
  <si>
    <t>273321311R00</t>
  </si>
  <si>
    <t>Beton základových desek železový třídy C 16/20</t>
  </si>
  <si>
    <t>bez dodávky a uložení výztuže</t>
  </si>
  <si>
    <t>(area) : 31,68*0,15</t>
  </si>
  <si>
    <t>273351215R00</t>
  </si>
  <si>
    <t>Bednění stěn základových desek zřízení</t>
  </si>
  <si>
    <t>svislé nebo šikmé (odkloněné) , půdorysně přímé nebo zalomené, stěn základových desek ve volných nebo zapažených jámách, rýhách, šachtách, včetně případných vzpěr,</t>
  </si>
  <si>
    <t>(4,26+7,55)*2*0,4</t>
  </si>
  <si>
    <t>273351216R00</t>
  </si>
  <si>
    <t>Bednění stěn základových desek odstranění</t>
  </si>
  <si>
    <t>Včetně očištění, vytřídění a uložení bednicího materiálu.</t>
  </si>
  <si>
    <t>Odkaz na mn. položky pořadí 16 : 9,44800</t>
  </si>
  <si>
    <t>273361921RT5</t>
  </si>
  <si>
    <t>Výztuž základových desek ze svařovaných sítí průměr drátu 6 mm, velikost oka 150/150 mm</t>
  </si>
  <si>
    <t>včetně distančních prvků</t>
  </si>
  <si>
    <t>31,68*1,2*3,03/1000</t>
  </si>
  <si>
    <t>274272150RT3</t>
  </si>
  <si>
    <t>Zdivo základové z bednicích tvárnic tloušťky 400 mm, výplň betonem C 16/20</t>
  </si>
  <si>
    <t>s výplní betonem, bez výztuže,</t>
  </si>
  <si>
    <t>pasy : (7,57+4,26)*2*0,5</t>
  </si>
  <si>
    <t>274313611R00</t>
  </si>
  <si>
    <t>Beton základových pasů prostý třídy C 16/20</t>
  </si>
  <si>
    <t>Včetně dodávky a uložení betonu a kamene.</t>
  </si>
  <si>
    <t>zákl. pasy : (7,75+3,26)*2*0,6*0,5</t>
  </si>
  <si>
    <t>275313611R00</t>
  </si>
  <si>
    <t>Beton základových patek prostý třídy C 16/20</t>
  </si>
  <si>
    <t>279361821R00</t>
  </si>
  <si>
    <t>Výztuž základových zdí z betonářské oceli 10 505(R)</t>
  </si>
  <si>
    <t>pasy tvarovky : (7,57+4,26)*2*0,5*30/1000</t>
  </si>
  <si>
    <t>311238607R00</t>
  </si>
  <si>
    <t xml:space="preserve">Zdivo nosné z cihel a tvarovek pálených tloušťky 440 mm,  , charakteristická pevnost v tlaku fk = 3,50 MPa, součinitel prostupu tepla U = 0,17 W/m2.K , hodnota pro zdivo bez omítky při vlhkosti 1%,  </t>
  </si>
  <si>
    <t>obvodové zdivo : (7,63+4,26)*2*2,6</t>
  </si>
  <si>
    <t>- otvory : -1,62*1</t>
  </si>
  <si>
    <t>-2,25*1</t>
  </si>
  <si>
    <t>-1,8*2,15</t>
  </si>
  <si>
    <t>- spodní věnec : -0,25*(4,26+7,63+7,63+0,94+1,07)</t>
  </si>
  <si>
    <t>317168122R00</t>
  </si>
  <si>
    <t>Překlady keramické montáž a dodávka nenosné, délky 1250 mm, šířky 145 mm, výšky 71 mm</t>
  </si>
  <si>
    <t>kus</t>
  </si>
  <si>
    <t>Včetně dodávky překladů.</t>
  </si>
  <si>
    <t>101/102 : 1</t>
  </si>
  <si>
    <t>317168135R00</t>
  </si>
  <si>
    <t>Překlady keramické montáž a dodávka nosné, délky 2250 mm, šířky 70 mm, výšky 238 mm</t>
  </si>
  <si>
    <t>317168137R00</t>
  </si>
  <si>
    <t>Překlady keramické montáž a dodávka nosné, délky 2750 mm, šířky 70 mm, výšky 238 mm</t>
  </si>
  <si>
    <t>4+4</t>
  </si>
  <si>
    <t>317998120R00</t>
  </si>
  <si>
    <t>Překlady keramické izolace vkládaná mezi překlady tloušťky 150 mm</t>
  </si>
  <si>
    <t>m</t>
  </si>
  <si>
    <t>2,25</t>
  </si>
  <si>
    <t>2,75*2</t>
  </si>
  <si>
    <t>342248144R00</t>
  </si>
  <si>
    <t>Příčky z tvárnic pálených Příčky z tvárnic pálených tloušťky 140 mm, z děrovaných příčkovek, P 10, zděných na tenkovrstvou maltu</t>
  </si>
  <si>
    <t>jednoduché nebo příčky zděné do svislé dřevěné, cihelné, betonové nebo ocelové konstrukce na jakoukoliv maltu vápenocementovou (MVC) nebo cementovou (MC),</t>
  </si>
  <si>
    <t>101/102 : 3,38*2,6</t>
  </si>
  <si>
    <t>-otvory : -0,8*1,97</t>
  </si>
  <si>
    <t>342668111R00</t>
  </si>
  <si>
    <t>Těsnění styku příčky se stávající stěnou PU pěnou</t>
  </si>
  <si>
    <t>801-4</t>
  </si>
  <si>
    <t>101/102 : 3,38</t>
  </si>
  <si>
    <t>342948111R00</t>
  </si>
  <si>
    <t>Kotvení příček ke konstrukci kotvami na hmoždinky</t>
  </si>
  <si>
    <t>Včetně dodávky kotev a spojovacího materiálu.</t>
  </si>
  <si>
    <t>Včetně dodávky kotev i spojovacího materiálu.</t>
  </si>
  <si>
    <t>101/102 : 2,6*2</t>
  </si>
  <si>
    <t>411168143RT2</t>
  </si>
  <si>
    <t>Stropy z nosníků a keramických vložek, nadbetonávka osová vzdálenost nosníků 500 mm, délka nosníku od 3,25 do 4 m, tloušťka stropu 250 mm, s Kari sítí KA 18 drát 4 mm oko 200x200 mm</t>
  </si>
  <si>
    <t>dodání a osazení stropních nosníků včetně podmazání cementovou maltou ze SMS tl. 10 mm (pro rozpon nad 2,0 m s použitím zvedacího mechanizmu), provizorní podepření nosníků, zavětrování podpor, kladení stropních vložek, navlhčení konstrukce, zalití konstrukce betonem C 20/25 a vlhčení betonu až do zatvrdnutí.</t>
  </si>
  <si>
    <t>3,38*6,75</t>
  </si>
  <si>
    <t>417321315R00</t>
  </si>
  <si>
    <t>Železobeton ztužujících pásů a věnců třídy C 20/25</t>
  </si>
  <si>
    <t>horní věnec strop : (3,82+7,19)*2*0,22*0,25</t>
  </si>
  <si>
    <t>spodní věnec : (4,26+7,63+7,63+0,94+1,07+0,45)*0,25*0,25</t>
  </si>
  <si>
    <t>417351115R00</t>
  </si>
  <si>
    <t>Bednění bočnic ztužujících pásů a věnců včetně vzpěr zřízení</t>
  </si>
  <si>
    <t>horní věnec strop : (3,82+7,19)*2*0,25</t>
  </si>
  <si>
    <t>spodní věnec : (3,38+6,75+6,75+0,5+0,62+0,44+0,44+0,45)*0,25</t>
  </si>
  <si>
    <t>417351116R00</t>
  </si>
  <si>
    <t>Bednění bočnic ztužujících pásů a věnců včetně vzpěr odstranění</t>
  </si>
  <si>
    <t>Odkaz na mn. položky pořadí 33 : 10,33750</t>
  </si>
  <si>
    <t>417351215RT2</t>
  </si>
  <si>
    <t>Bednění věnců věncovkou pálenou bez izolace výšky 249 mm</t>
  </si>
  <si>
    <t>spodní věnec : 4,26+7,63+7,63+0,94+1,07+0,45</t>
  </si>
  <si>
    <t>417361821R00</t>
  </si>
  <si>
    <t>Výztuž ztužujících pásů a věnců z betonářské oceli 10 505(R)</t>
  </si>
  <si>
    <t>Včetně distančních prvků.</t>
  </si>
  <si>
    <t>horní věnec strop : (3,82+7,19)*2*0,22*0,25*90/1000</t>
  </si>
  <si>
    <t>spodní věnec : (4,26+7,63+7,63+0,94+1,07+0,45)*0,25*0,25*90/1000</t>
  </si>
  <si>
    <t>610991002R00</t>
  </si>
  <si>
    <t>Začišťovací okenní lišta pro omítku tl. 9 mm</t>
  </si>
  <si>
    <t>nalepení a odříznutí po dokončení omítek</t>
  </si>
  <si>
    <t>101 : 1+2,25+1</t>
  </si>
  <si>
    <t>2,15+1,8+2,15</t>
  </si>
  <si>
    <t>102 : 1+1,62+1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</si>
  <si>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</si>
  <si>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</si>
  <si>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</si>
  <si>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>101 : 14,9</t>
  </si>
  <si>
    <t>102 : 7,4</t>
  </si>
  <si>
    <t>612421637R00</t>
  </si>
  <si>
    <t>Omítky vnitřní stěn vápenné nebo vápenocementové v podlaží i ve schodišti štukové</t>
  </si>
  <si>
    <t>101 : (4,41+3,38)*2*2,6</t>
  </si>
  <si>
    <t>- otvory : -2,25*1</t>
  </si>
  <si>
    <t>-0,8*1,97</t>
  </si>
  <si>
    <t>ostění : (1+2,25+1)*0,18</t>
  </si>
  <si>
    <t>(2,15+1,8+2,15)*0,34</t>
  </si>
  <si>
    <t>102 : (2,2+3,38)*2*2,6</t>
  </si>
  <si>
    <t>-otvory : -1,62*1</t>
  </si>
  <si>
    <t>ostění : (1+1,62+1)*0,18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</si>
  <si>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</si>
  <si>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</si>
  <si>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</si>
  <si>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602011171R00</t>
  </si>
  <si>
    <t xml:space="preserve">Omítka stěn z hotových směsí vrstva štuková, vápenocementová, vnější, tloušťka vrstvy 2 mm,  </t>
  </si>
  <si>
    <t>po jednotlivých vrstvách</t>
  </si>
  <si>
    <t>Odkaz na mn. položky pořadí 44 : 39,75650</t>
  </si>
  <si>
    <t>atika obvod : (4,26+7,36)*2*0,66</t>
  </si>
  <si>
    <t xml:space="preserve">-marmolit : </t>
  </si>
  <si>
    <t>Odkaz na mn. položky pořadí 45 : 6,43200*-1</t>
  </si>
  <si>
    <t>602016191R00</t>
  </si>
  <si>
    <t>Omítka stěn z hotových směsí Doplňkové práce pro omítky stěn z hotových směsí_x000D_
 penetrační nátěr stěn akrylátový</t>
  </si>
  <si>
    <t>Odkaz na mn. položky pořadí 48 : 21,77040</t>
  </si>
  <si>
    <t>620991002R00</t>
  </si>
  <si>
    <t>Připojovací í lišty začišťovací okenní lišta,  , pro omítku tl. 9 mm</t>
  </si>
  <si>
    <t>ostění : 2,15+1,8+2,15</t>
  </si>
  <si>
    <t>1+2,25+1</t>
  </si>
  <si>
    <t>1+1,62+1</t>
  </si>
  <si>
    <t>622421131R00</t>
  </si>
  <si>
    <t>Omítky vnější stěn vápenné nebo vápenocementové hladké,  , složitost 1÷ 2</t>
  </si>
  <si>
    <t>JZ : 4,3*2,4</t>
  </si>
  <si>
    <t>ostění : (2,15+2,25+2,15)*0,14</t>
  </si>
  <si>
    <t>SV : 4,33*1,55</t>
  </si>
  <si>
    <t>-3,05*1,32</t>
  </si>
  <si>
    <t>JV (area) : 16</t>
  </si>
  <si>
    <t>ostění : (1+1,62+1)*0,2</t>
  </si>
  <si>
    <t>(1+2,25+1)*0,2</t>
  </si>
  <si>
    <t>-1,62*1</t>
  </si>
  <si>
    <t>SZ (area) : 16</t>
  </si>
  <si>
    <t>622432111R00</t>
  </si>
  <si>
    <t>Omítky vnější stěn z umělého kamene v přírodní barvě drtí dekorativní jemnozrnné, akrylátové</t>
  </si>
  <si>
    <t>sokl obvod : (4,26+7,36)*2*0,3</t>
  </si>
  <si>
    <t>-1,8*0,3</t>
  </si>
  <si>
    <t>622471317RV7</t>
  </si>
  <si>
    <t xml:space="preserve">Nátěry a nástřiky vnějších stěn a pilířů základním a krycím nátěrem (nebo přestřikem povrchu) hmota silikonová, složitost 1 ÷ 2,  </t>
  </si>
  <si>
    <t>Penetrace + 2 x krycí nátěr.</t>
  </si>
  <si>
    <t>Odkaz na mn. položky pořadí 41 : 48,66290</t>
  </si>
  <si>
    <t>622473186R00</t>
  </si>
  <si>
    <t>Příplatek za rohovník - dodávka materiálu</t>
  </si>
  <si>
    <t>rohy objektu : 2,45*2</t>
  </si>
  <si>
    <t>1,5*2</t>
  </si>
  <si>
    <t>622481211RT6</t>
  </si>
  <si>
    <t>Vyztužení povrchových úprav vnějších stěn stěrkou s výztužnou sklotextilní tkaninou, s dodávkou sítě a stěrkového tmelu</t>
  </si>
  <si>
    <t>622481291R00</t>
  </si>
  <si>
    <t>Vyztužení povrchových úprav vnějších stěn montáž výztužné lišty rohové a dilatační- bez dodávky materiálu</t>
  </si>
  <si>
    <t>atika vnější rohy : 0,66*4</t>
  </si>
  <si>
    <t>sokl : 0,3*6</t>
  </si>
  <si>
    <t>55392750.AR</t>
  </si>
  <si>
    <t>lišta rohová; s tkaninou; materiál plast</t>
  </si>
  <si>
    <t>Odkaz na mn. položky pořadí 49 : 4,44000</t>
  </si>
  <si>
    <t>Koeficient: 0,1</t>
  </si>
  <si>
    <t>622300172RT2</t>
  </si>
  <si>
    <t>Těsnicí prvky exteriér, montáž včetně dodávky, pro spáru šířky 7-12 mm</t>
  </si>
  <si>
    <t>dilatační spára podél stěn101 : (3,38+4,41+0,34)*2</t>
  </si>
  <si>
    <t>102 : (3,38+2,2)*2</t>
  </si>
  <si>
    <t>631312621R00</t>
  </si>
  <si>
    <t xml:space="preserve">Mazanina z betonu prostého tl. přes 50 do 80 mm třídy C 20/25,  </t>
  </si>
  <si>
    <t>(z kameniva) hlazená dřevěným hladítkem</t>
  </si>
  <si>
    <t>Včetně vytvoření dilatačních spár, bez zaplnění.</t>
  </si>
  <si>
    <t>101 : 15,65*0,06</t>
  </si>
  <si>
    <t>102 : 7,4*0,06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</si>
  <si>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</si>
  <si>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</si>
  <si>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</si>
  <si>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Odkaz na mn. položky pořadí 52 : 1,38300</t>
  </si>
  <si>
    <t>631361921RT5</t>
  </si>
  <si>
    <t>Výztuž mazanin z betonů a z lehkých betonů ze svařovaných sítí průměr drátu 6 mm, velikost oka 150/150 mm</t>
  </si>
  <si>
    <t>101 : 15,65*0,06*1,2*3,03/1000</t>
  </si>
  <si>
    <t>102 : 7,4*0,06*1,2*3,03/1000</t>
  </si>
  <si>
    <t>632415104R00</t>
  </si>
  <si>
    <t>Potěr ze suchých směsí cementový samonivelační podkladový, tloušťky 4 mm, včetně penetrace</t>
  </si>
  <si>
    <t>s rozprostřením a uhlazením</t>
  </si>
  <si>
    <t>101 : 15,65</t>
  </si>
  <si>
    <t>632451021R00</t>
  </si>
  <si>
    <t>Vyrovnávací potěr z cementové malty v pásu o průměrné (střední) tloušťce od 10 do 20 mm</t>
  </si>
  <si>
    <t>na zdivu jako podklad např. pod izolaci, na parapetech z prefabrikovaných dílců, pod oplechování apod., vodorovný nebo ve spádu do 15°, hlazený dřevěným hladítkem,</t>
  </si>
  <si>
    <t>parapet : 2,25*0,44</t>
  </si>
  <si>
    <t>1,62*0,44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</si>
  <si>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</si>
  <si>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</si>
  <si>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102 : 1</t>
  </si>
  <si>
    <t>55330335R</t>
  </si>
  <si>
    <t>zárubeň kovová hranatá; pro klasické zdění; š profilu 160 mm; š průchodu 800 mm; h průchodu 1 970 mm; P; závěsy pevné</t>
  </si>
  <si>
    <t>RTS 19/ II</t>
  </si>
  <si>
    <t>Odkaz na mn. položky pořadí 57 : 1,00000</t>
  </si>
  <si>
    <t>998011001R00</t>
  </si>
  <si>
    <t>Přesun hmot pro budovy s nosnou konstrukcí zděnou výšky do 6 m</t>
  </si>
  <si>
    <t>Přesun hmot</t>
  </si>
  <si>
    <t>POL7_</t>
  </si>
  <si>
    <t>přesun hmot pro budovy občanské výstavby (JKSO 801), budovy pro bydlení (JKSO 803) budovy pro výrobu a služby (JKSO 812) s nosnou svislou konstrukcí zděnou z cihel nebo tvárnic nebo kovovou</t>
  </si>
  <si>
    <t xml:space="preserve">Hmotnosti z položek s pořadovými čísly: : </t>
  </si>
  <si>
    <t xml:space="preserve">14,15,16,18,19,20,21,22,23,24,25,26,27,28,29,30,31,32,33,35,36,37,38,39,40,41,42,43,44,45,46,47,48, : </t>
  </si>
  <si>
    <t xml:space="preserve">50,51,52,54,55,56,57,58, : </t>
  </si>
  <si>
    <t>Součet: : 95,70697</t>
  </si>
  <si>
    <t>711111006RZ3</t>
  </si>
  <si>
    <t>Provedení izolace proti zemní vlhkosti natěradly za studena na ploše vodorovné asfaltovou penetrační suspenzí, včetně dodávky emulze 0,3 kg/m2</t>
  </si>
  <si>
    <t>800-711</t>
  </si>
  <si>
    <t>Odkaz na mn. položky pořadí 62 : 31,68000</t>
  </si>
  <si>
    <t>711112006RZ3</t>
  </si>
  <si>
    <t>Provedení izolace proti zemní vlhkosti natěradly za studena na ploše svislé, včetně pomocného lešení o výšce podlahy do 1900 mm a pro zatížení do 1,5 kPa. asfaltovou penetrační emulzí, včetně dodávky emulze 0,3 kg/m2</t>
  </si>
  <si>
    <t>Odkaz na mn. položky pořadí 63 : 22,08100</t>
  </si>
  <si>
    <t>711141559RY2</t>
  </si>
  <si>
    <t>Provedení izolace proti zemní vlhkosti pásy přitavením vodorovná, 1 vrstva, s dodávkou izolačního pásu se skleněnou nebo polyesterovou vložkou, s minerálním posypem</t>
  </si>
  <si>
    <t>Provedení očištění povrchu a natavení jedné vrstvy modifikovaného asfaltového pásu včetně dodávky materiálů.</t>
  </si>
  <si>
    <t>deska (area) : 31,68</t>
  </si>
  <si>
    <t>711142559RY2</t>
  </si>
  <si>
    <t>Provedení izolace proti zemní vlhkosti pásy přitavením svislá, 1 vrstva, s dodávkou izolačního pásu se skleněnou nebo polyesterovou vložkou, s minerálním posypem</t>
  </si>
  <si>
    <t>SV : 4,26*1,4</t>
  </si>
  <si>
    <t>SZ (area) : 7,1</t>
  </si>
  <si>
    <t>JV (area) : 7,1</t>
  </si>
  <si>
    <t>JZ : 4,26*0,45</t>
  </si>
  <si>
    <t>711191172RT2</t>
  </si>
  <si>
    <t>Provedení izolace proti zemní vlhkosti ostatní vodorovné uložení, ochranná textilie, 300 g/m2</t>
  </si>
  <si>
    <t>711801002RT1</t>
  </si>
  <si>
    <t>Hydroizolace pro zelené střechy tloušťka fólie 2,5 mm</t>
  </si>
  <si>
    <t>včetně dodávky fólie</t>
  </si>
  <si>
    <t>7,7*4,33</t>
  </si>
  <si>
    <t>711823121RT5</t>
  </si>
  <si>
    <t>Ochrana konstrukcí nopovou fólií svisle, výška nopu 8 mm, včetně dodávky fólie</t>
  </si>
  <si>
    <t>Odkaz na mn. položky pořadí 79 : 11,28600</t>
  </si>
  <si>
    <t>711823129RT5</t>
  </si>
  <si>
    <t>Ochrana konstrukcí nopovou fólií ukončovací lišta,  , včetně dodávky lišty</t>
  </si>
  <si>
    <t>3+4,26+3</t>
  </si>
  <si>
    <t>998711101R00</t>
  </si>
  <si>
    <t>Přesun hmot pro izolace proti vodě svisle do 6 m</t>
  </si>
  <si>
    <t>50 m vodorovně měřeno od těžiště půdorysné plochy skládky do těžiště půdorysné plochy objektu</t>
  </si>
  <si>
    <t xml:space="preserve">60,61,62,63,64,65,66,67, : </t>
  </si>
  <si>
    <t>Součet: : 0,45940</t>
  </si>
  <si>
    <t>712311101RZ1</t>
  </si>
  <si>
    <t>Povlakové krytiny střech do 10° za studena nátěrem 1 x, penetračním nebo asfaltovým lakem, včetně dodávky materiálu</t>
  </si>
  <si>
    <t>Odkaz na mn. položky pořadí 70 : 33,34100</t>
  </si>
  <si>
    <t>712351111RT2</t>
  </si>
  <si>
    <t>Povlakové krytiny střech do 10° samolepicími pásy 1 vrstva, včetně dodávky samolepicího asfaltového pásu</t>
  </si>
  <si>
    <t>plocha střechy : 4,33*7,7</t>
  </si>
  <si>
    <t>712391171RZ5</t>
  </si>
  <si>
    <t>Textílie na střechách do 10° podkladní, včetně dodávky netkané polypropylénové textílie plošné hmotnosti 300 g/m2</t>
  </si>
  <si>
    <t>712391172RZ5</t>
  </si>
  <si>
    <t>Textílie na střechách do 10° ochranná, včetně dodávky netkané polypropylénové textílie plošné hmotnosti 300 g/m2</t>
  </si>
  <si>
    <t>Odkaz na mn. položky pořadí 71 : 33,34100</t>
  </si>
  <si>
    <t>712811101RZ1</t>
  </si>
  <si>
    <t>Samostatné vytažení izolačního povlaku za studena nátěrem 1 x, penetračním lakem (ALP), včetně dodávky materiálu</t>
  </si>
  <si>
    <t>na konstrukce převyšující úroveň střechy,</t>
  </si>
  <si>
    <t>Odkaz na mn. položky pořadí 74 : 5,09000</t>
  </si>
  <si>
    <t>712851559RZ2</t>
  </si>
  <si>
    <t>Samostatné vytažení izolace, samolepicími pásy 1 vrstva, včetně dodávky modifikovaného asfaltového pásu</t>
  </si>
  <si>
    <t>(3,54+6,64)*2*0,25</t>
  </si>
  <si>
    <t>998712101R00</t>
  </si>
  <si>
    <t>Přesun hmot pro povlakové krytiny v objektech výšky do 6 m</t>
  </si>
  <si>
    <t>50 m vodorovně</t>
  </si>
  <si>
    <t xml:space="preserve">69,70,71,72,73,74, : </t>
  </si>
  <si>
    <t>Součet: : 0,18967</t>
  </si>
  <si>
    <t>713121121R00</t>
  </si>
  <si>
    <t>Montáž tepelné izolace podlah  dvouvrstvá, bez dodávky materiálu</t>
  </si>
  <si>
    <t>800-713</t>
  </si>
  <si>
    <t>713131130R00</t>
  </si>
  <si>
    <t>Montáž tepelné izolace stěn vložením do nosné rámové konstrukce</t>
  </si>
  <si>
    <t>Včetně pomocného lešení o výšce podlahy do 1900 mm a pro zatížení do 1,5 kPa.</t>
  </si>
  <si>
    <t>spodní věnec : (4,26+7,63+7,63+0,94+1,07)*0,25</t>
  </si>
  <si>
    <t>713131131R00</t>
  </si>
  <si>
    <t>Montáž tepelné izolace stěn lepením</t>
  </si>
  <si>
    <t>Očištění povrchu stěny od prachu, nařezání izolačních desek na požadovaný rozměr, nanesení lepicího tmelu, osazení desek.</t>
  </si>
  <si>
    <t>obvod stropu : (4,26+7,63)*2*0,25</t>
  </si>
  <si>
    <t>713131131RT2</t>
  </si>
  <si>
    <t>zatepl. základu : (3+4,26+3)*1,1</t>
  </si>
  <si>
    <t>713141337R00</t>
  </si>
  <si>
    <t>Montáž tepelné izolace plochých střech třívrstvé, tloušťky do 300 mm na kotvy</t>
  </si>
  <si>
    <t>7,7*4,3</t>
  </si>
  <si>
    <t>713191100RT9</t>
  </si>
  <si>
    <t>Izolace tepelné běžných konstrukcí - doplňky položení separační fólie, včetně dodávky PE fólie</t>
  </si>
  <si>
    <t>Odkaz na mn. položky pořadí 76 : 23,05000</t>
  </si>
  <si>
    <t>713191221R00</t>
  </si>
  <si>
    <t>Izolace tepelné běžných konstrukcí - doplňky obložení stěn pásky 100 mm, včetně dodávky materiálu</t>
  </si>
  <si>
    <t>101 : (3,38+4,41+0,34)*2</t>
  </si>
  <si>
    <t>28375465R</t>
  </si>
  <si>
    <t>deska izolační tepelně izol.; extrudovaný polystyren; povrch strukturovaný; rovná hrana; tl. 120,0 mm; součinitel tepelné vodivosti 0,036 W/mK; R = 3,077 m2K/W; obj. hmotnost 35,00 kg/m3</t>
  </si>
  <si>
    <t>28375704R</t>
  </si>
  <si>
    <t>deska izolační stabilizovaná; pěnový polystyren; rovná hrana; součinitel tepelné vodivosti 0,037 W/mK; obj. hmotnost 20,00 kg/m3</t>
  </si>
  <si>
    <t>101 : 15,65*0,14</t>
  </si>
  <si>
    <t>102 : 7,4*0,14</t>
  </si>
  <si>
    <t>obvod stropu : (4,26+7,63)*2*0,26*0,25</t>
  </si>
  <si>
    <t>tep. izol střechy : 7,7*4,3*0,24</t>
  </si>
  <si>
    <t>28375971R</t>
  </si>
  <si>
    <t>deska spádová, klín EPS 100; pěnový polystyren; součinitel tepelné vodivosti 0,037 W/mK</t>
  </si>
  <si>
    <t>tep izol střechy : 7,7*4,3*0,08</t>
  </si>
  <si>
    <t>283763204R</t>
  </si>
  <si>
    <t>deska izolační extrudovaný polystyren; povrch hladký; polodrážka; tl. 60,0 mm; součinitel tepelné vodivosti 0,033 W/mK; R = 1,800 m2K/W; obj. hmotnost 33,00 kg/m3</t>
  </si>
  <si>
    <t>998713101R00</t>
  </si>
  <si>
    <t>Přesun hmot pro izolace tepelné v objektech výšky do 6 m</t>
  </si>
  <si>
    <t xml:space="preserve">77,78,79,81,83,84,85,86, : </t>
  </si>
  <si>
    <t>Součet: : 0,44003</t>
  </si>
  <si>
    <t>764816420R00</t>
  </si>
  <si>
    <t xml:space="preserve">Oplechování  okapnice, z lakovaného pozinkovaného plechu, rš 200 mm, dodávka a montáž </t>
  </si>
  <si>
    <t>800-764</t>
  </si>
  <si>
    <t>včetně zhotovení rohů, spojů a dilatací</t>
  </si>
  <si>
    <t>4,26</t>
  </si>
  <si>
    <t>764819212R00</t>
  </si>
  <si>
    <t>Odpadní trouby kruhové, průměr 100 mm, z lakovaného pozinkovaného plechu,  , dodávka a montáž</t>
  </si>
  <si>
    <t>včetně kolena, objímky, spojovacího materiálu a zednické výpomoci.</t>
  </si>
  <si>
    <t>764815212R00</t>
  </si>
  <si>
    <t>Žlaby podokapní půlkruhové, z lakovaného pozinkovaného plechu, rš 330 mm, dodávka a montáž</t>
  </si>
  <si>
    <t>včetně háků, čel, rohů, rovných hrdel a dilatací</t>
  </si>
  <si>
    <t>včetně háku, čela a spojky.</t>
  </si>
  <si>
    <t>764815810R00</t>
  </si>
  <si>
    <t>Ostatní prvky ke žlabům a odpadním troubám kotlík žlabový oválného tvaru o rozměru 310/100 mm, z lakovaného pozinkovaného plechu,  , dodávka a montáž</t>
  </si>
  <si>
    <t>764814537R00</t>
  </si>
  <si>
    <t>Závětrná lišta  , z lakovaného pozinkovaného plechu, rš 375 mm, dodávka a montáž</t>
  </si>
  <si>
    <t>(4,26+7,63)*2</t>
  </si>
  <si>
    <t>764816127R00</t>
  </si>
  <si>
    <t>Oplechování parapetů včetně rohů, lepené lepidlem, z lakovaného pozinkovaného plechu, rš 270 mm, dodávka a montáž</t>
  </si>
  <si>
    <t>včetně rohů</t>
  </si>
  <si>
    <t>včetně krytek a spojovacích prostředků.</t>
  </si>
  <si>
    <t>101 : 2,25</t>
  </si>
  <si>
    <t>102 : 1,62</t>
  </si>
  <si>
    <t>998764101R00</t>
  </si>
  <si>
    <t>Přesun hmot pro konstrukce klempířské v objektech výšky do 6 m</t>
  </si>
  <si>
    <t xml:space="preserve">88,89,90,91,92,93, : </t>
  </si>
  <si>
    <t>Součet: : 0,06855</t>
  </si>
  <si>
    <t>800-766</t>
  </si>
  <si>
    <t>766601213RT2</t>
  </si>
  <si>
    <t xml:space="preserve">Těsnění připojovací spáry spára ostění, interiér - fólie parotěsná šířky 100 mm samolepicí, výplň PU pěnou, exteriér - fólie paropropustná šířky 100 mm samolepicí,  </t>
  </si>
  <si>
    <t>Dodávka a aplikace parotěsné a paropropustné okenní fólie.</t>
  </si>
  <si>
    <t>766711001R00</t>
  </si>
  <si>
    <t xml:space="preserve">Montáž otvorových prvků plastových oken a balkonových dveří,  </t>
  </si>
  <si>
    <t>Montáž dřevěných oken a dveří včetně dodávky a montáže PU pěny a spojovacích prostředků.</t>
  </si>
  <si>
    <t>101 : (2,25+1)*2</t>
  </si>
  <si>
    <t>102 : (1,62+1)*2</t>
  </si>
  <si>
    <t>766711021R00</t>
  </si>
  <si>
    <t xml:space="preserve">Montáž otvorových prvků plastových vstupních dveří,  </t>
  </si>
  <si>
    <t>Montáž dřevěných dveří včetně dodávky a montáže PU pěny.</t>
  </si>
  <si>
    <t>101 : (1,8+2,15)*2</t>
  </si>
  <si>
    <t>766661112R00</t>
  </si>
  <si>
    <t>Montáž dveřních křídel kompletizovaných otevíravých ,  , do ocelové nebo fošnové zárubně, jednokřídlových, šířky do 800 mm</t>
  </si>
  <si>
    <t>766670021R00</t>
  </si>
  <si>
    <t>Montáž kliky a štítku Montáž kliky a štítku</t>
  </si>
  <si>
    <t>Odkaz na mn. položky pořadí 100 : 1,00000</t>
  </si>
  <si>
    <t>Vlastní</t>
  </si>
  <si>
    <t>Indiv</t>
  </si>
  <si>
    <t>54914594R</t>
  </si>
  <si>
    <t>kování stavební - prvek: kliky se štíty pro cylindrickou vložku; provedení Cr; pro dveře</t>
  </si>
  <si>
    <t>Odkaz na mn. položky pořadí 101 : 1,00000</t>
  </si>
  <si>
    <t>611601203R</t>
  </si>
  <si>
    <t>dveře vnitřní š = 800 mm; h = 1 970,0 mm; laminátové; otevíravé; počet křídel 1; plné; dekor dub, buk, olše, javor, třešeň, bílá, šedá, ořech, wenge, kalvados, merano, titan</t>
  </si>
  <si>
    <t>D/1</t>
  </si>
  <si>
    <t>Dveře dřevěné dvoukřídlé 1800x2150mm, techn. specifikace dle PD, včetně příslušenství</t>
  </si>
  <si>
    <t>101 : 1</t>
  </si>
  <si>
    <t>O/1</t>
  </si>
  <si>
    <t>Okno dřevěné 2250x1000mm,dvojsklo, techn. specifikace dle PD</t>
  </si>
  <si>
    <t>O/2</t>
  </si>
  <si>
    <t>Okno dřevěné 1620x1000mm, dvojsklo, techn. specifikace dle PD</t>
  </si>
  <si>
    <t>998766101R00</t>
  </si>
  <si>
    <t>Přesun hmot pro konstrukce truhlářské v objektech výšky do 6 m</t>
  </si>
  <si>
    <t xml:space="preserve">95,96,98,99,102,103,104,105,106,107,108,109,110,111, : </t>
  </si>
  <si>
    <t>Součet: : 0,28114</t>
  </si>
  <si>
    <t>230191007R00</t>
  </si>
  <si>
    <t>Uložení chráničky ve výkopu PE 63x3,0mm</t>
  </si>
  <si>
    <t>prostup přes základy pro elektro : 3,0</t>
  </si>
  <si>
    <t>460200283RT2</t>
  </si>
  <si>
    <t>Výkop kabelové rýhy 50/100 cm hor.3, ruční výkop rýhy</t>
  </si>
  <si>
    <t>přípojka el z hlavní budovy : 7</t>
  </si>
  <si>
    <t>460570283R00</t>
  </si>
  <si>
    <t>Zához rýhy 50/100 cm, hornina tř. 3, se zhutněním</t>
  </si>
  <si>
    <t>Odkaz na mn. položky pořadí 121 : 7,00000</t>
  </si>
  <si>
    <t>3457114702R</t>
  </si>
  <si>
    <t>trubka kabelová ohebná dvouplášťová korugovaná chránička; vnější plášť z HDPE, vnitřní z LDPE; vnější pr.= 63,0 mm; vnitřní pr.= 52,0 mm; mezní hodnota zatížení 450 N/5 cm; teplot.rozsah -45 až 60 °C; stupeň hořlavosti A1; mat. bezhalogenový; IP 40, při použití těsnicího kroužku IP 67</t>
  </si>
  <si>
    <t>Odkaz na mn. položky pořadí 120 : 3,00000</t>
  </si>
  <si>
    <t>005111020R</t>
  </si>
  <si>
    <t>Vytyčení stavby</t>
  </si>
  <si>
    <t>Soubor</t>
  </si>
  <si>
    <t>VRN</t>
  </si>
  <si>
    <t>POL99_2</t>
  </si>
  <si>
    <t>Vyhotovení protokolu o vytyčení stavby se seznamem souřadnic vytyčených bodů a jejich polohopisnými (S-JTSK) a výškopisnými (Bpv) hodnotami.</t>
  </si>
  <si>
    <t>005121 R</t>
  </si>
  <si>
    <t>Zařízení staveniště</t>
  </si>
  <si>
    <t>Veškeré náklady spojené s vybudováním, provozem a odstraněním zařízení staveniště.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</si>
  <si>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</si>
  <si>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</si>
  <si>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</si>
  <si>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</si>
  <si>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</si>
  <si>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</si>
  <si>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</si>
  <si>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</si>
  <si>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</si>
  <si>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</si>
  <si>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</si>
  <si>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</si>
  <si>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</si>
  <si>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</si>
  <si>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</si>
  <si>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Nařezání izolace na potřebný rouzměr. Vložení izolace do stěny bez dodávky tepelné izolace.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</si>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</sst>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14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8" fillId="0" borderId="18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sheetProtection algorithmName="SHA-512" hashValue="OE9efS34RZskGf9mq0j3uHZIhym34xDBeCeVS33JiWIeNCGUoqb8BnRkQ3gyAsSyDXfBUt+e0196f746nJLIZA==" saltValue="Pgpb6T6/9UfjZnyHKG/nY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1" zoomScaleNormal="100" zoomScaleSheetLayoutView="75" workbookViewId="0">
      <selection activeCell="D14" sqref="D14:G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194" t="s">
        <v>41</v>
      </c>
      <c r="C1" s="195"/>
      <c r="D1" s="195"/>
      <c r="E1" s="195"/>
      <c r="F1" s="195"/>
      <c r="G1" s="195"/>
      <c r="H1" s="195"/>
      <c r="I1" s="195"/>
      <c r="J1" s="196"/>
    </row>
    <row r="2" spans="1:15" ht="36" customHeight="1" x14ac:dyDescent="0.2">
      <c r="A2" s="2"/>
      <c r="B2" s="76" t="s">
        <v>22</v>
      </c>
      <c r="C2" s="77"/>
      <c r="D2" s="78" t="s">
        <v>50</v>
      </c>
      <c r="E2" s="203" t="s">
        <v>51</v>
      </c>
      <c r="F2" s="204"/>
      <c r="G2" s="204"/>
      <c r="H2" s="204"/>
      <c r="I2" s="204"/>
      <c r="J2" s="205"/>
      <c r="O2" s="1"/>
    </row>
    <row r="3" spans="1:15" ht="27" customHeight="1" x14ac:dyDescent="0.2">
      <c r="A3" s="2"/>
      <c r="B3" s="79" t="s">
        <v>47</v>
      </c>
      <c r="C3" s="77"/>
      <c r="D3" s="80" t="s">
        <v>45</v>
      </c>
      <c r="E3" s="206" t="s">
        <v>46</v>
      </c>
      <c r="F3" s="207"/>
      <c r="G3" s="207"/>
      <c r="H3" s="207"/>
      <c r="I3" s="207"/>
      <c r="J3" s="208"/>
    </row>
    <row r="4" spans="1:15" ht="23.25" customHeight="1" x14ac:dyDescent="0.2">
      <c r="A4" s="74">
        <v>5164</v>
      </c>
      <c r="B4" s="81" t="s">
        <v>48</v>
      </c>
      <c r="C4" s="82"/>
      <c r="D4" s="83" t="s">
        <v>43</v>
      </c>
      <c r="E4" s="216" t="s">
        <v>44</v>
      </c>
      <c r="F4" s="217"/>
      <c r="G4" s="217"/>
      <c r="H4" s="217"/>
      <c r="I4" s="217"/>
      <c r="J4" s="218"/>
    </row>
    <row r="5" spans="1:15" ht="24" customHeight="1" x14ac:dyDescent="0.2">
      <c r="A5" s="2"/>
      <c r="B5" s="31" t="s">
        <v>42</v>
      </c>
      <c r="D5" s="221" t="s">
        <v>52</v>
      </c>
      <c r="E5" s="222"/>
      <c r="F5" s="222"/>
      <c r="G5" s="222"/>
      <c r="H5" s="18" t="s">
        <v>40</v>
      </c>
      <c r="I5" s="84" t="s">
        <v>56</v>
      </c>
      <c r="J5" s="8"/>
    </row>
    <row r="6" spans="1:15" ht="15.75" customHeight="1" x14ac:dyDescent="0.2">
      <c r="A6" s="2"/>
      <c r="B6" s="28"/>
      <c r="C6" s="55"/>
      <c r="D6" s="223" t="s">
        <v>53</v>
      </c>
      <c r="E6" s="224"/>
      <c r="F6" s="224"/>
      <c r="G6" s="224"/>
      <c r="H6" s="18" t="s">
        <v>34</v>
      </c>
      <c r="I6" s="84" t="s">
        <v>57</v>
      </c>
      <c r="J6" s="8"/>
    </row>
    <row r="7" spans="1:15" ht="15.75" customHeight="1" x14ac:dyDescent="0.2">
      <c r="A7" s="2"/>
      <c r="B7" s="29"/>
      <c r="C7" s="56"/>
      <c r="D7" s="75" t="s">
        <v>55</v>
      </c>
      <c r="E7" s="225" t="s">
        <v>54</v>
      </c>
      <c r="F7" s="226"/>
      <c r="G7" s="22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10"/>
      <c r="E11" s="210"/>
      <c r="F11" s="210"/>
      <c r="G11" s="210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15"/>
      <c r="E12" s="215"/>
      <c r="F12" s="215"/>
      <c r="G12" s="215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9"/>
      <c r="F13" s="220"/>
      <c r="G13" s="22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246" t="s">
        <v>49</v>
      </c>
      <c r="E14" s="246"/>
      <c r="F14" s="246"/>
      <c r="G14" s="246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4"/>
      <c r="E15" s="209"/>
      <c r="F15" s="209"/>
      <c r="G15" s="211"/>
      <c r="H15" s="211"/>
      <c r="I15" s="211" t="s">
        <v>29</v>
      </c>
      <c r="J15" s="212"/>
    </row>
    <row r="16" spans="1:15" ht="23.25" customHeight="1" x14ac:dyDescent="0.2">
      <c r="A16" s="139" t="s">
        <v>24</v>
      </c>
      <c r="B16" s="38" t="s">
        <v>24</v>
      </c>
      <c r="C16" s="60"/>
      <c r="D16" s="61"/>
      <c r="E16" s="200"/>
      <c r="F16" s="201"/>
      <c r="G16" s="200"/>
      <c r="H16" s="201"/>
      <c r="I16" s="200">
        <f>SUMIF(F50:F68,A16,I50:I68)+SUMIF(F50:F68,"PSU",I50:I68)</f>
        <v>0</v>
      </c>
      <c r="J16" s="202"/>
    </row>
    <row r="17" spans="1:10" ht="23.25" customHeight="1" x14ac:dyDescent="0.2">
      <c r="A17" s="139" t="s">
        <v>25</v>
      </c>
      <c r="B17" s="38" t="s">
        <v>25</v>
      </c>
      <c r="C17" s="60"/>
      <c r="D17" s="61"/>
      <c r="E17" s="200"/>
      <c r="F17" s="201"/>
      <c r="G17" s="200"/>
      <c r="H17" s="201"/>
      <c r="I17" s="200" t="e">
        <f>SUMIF(F50:F68,A17,I50:I68)</f>
        <v>#REF!</v>
      </c>
      <c r="J17" s="202"/>
    </row>
    <row r="18" spans="1:10" ht="23.25" customHeight="1" x14ac:dyDescent="0.2">
      <c r="A18" s="139" t="s">
        <v>26</v>
      </c>
      <c r="B18" s="38" t="s">
        <v>26</v>
      </c>
      <c r="C18" s="60"/>
      <c r="D18" s="61"/>
      <c r="E18" s="200"/>
      <c r="F18" s="201"/>
      <c r="G18" s="200"/>
      <c r="H18" s="201"/>
      <c r="I18" s="200">
        <f>SUMIF(F50:F68,A18,I50:I68)</f>
        <v>0</v>
      </c>
      <c r="J18" s="202"/>
    </row>
    <row r="19" spans="1:10" ht="23.25" customHeight="1" x14ac:dyDescent="0.2">
      <c r="A19" s="139" t="s">
        <v>97</v>
      </c>
      <c r="B19" s="38" t="s">
        <v>27</v>
      </c>
      <c r="C19" s="60"/>
      <c r="D19" s="61"/>
      <c r="E19" s="200"/>
      <c r="F19" s="201"/>
      <c r="G19" s="200"/>
      <c r="H19" s="201"/>
      <c r="I19" s="200">
        <f>SUMIF(F50:F68,A19,I50:I68)</f>
        <v>0</v>
      </c>
      <c r="J19" s="202"/>
    </row>
    <row r="20" spans="1:10" ht="23.25" customHeight="1" x14ac:dyDescent="0.2">
      <c r="A20" s="139" t="s">
        <v>98</v>
      </c>
      <c r="B20" s="38" t="s">
        <v>28</v>
      </c>
      <c r="C20" s="60"/>
      <c r="D20" s="61"/>
      <c r="E20" s="200"/>
      <c r="F20" s="201"/>
      <c r="G20" s="200"/>
      <c r="H20" s="201"/>
      <c r="I20" s="200">
        <f>SUMIF(F50:F68,A20,I50:I68)</f>
        <v>0</v>
      </c>
      <c r="J20" s="202"/>
    </row>
    <row r="21" spans="1:10" ht="23.25" customHeight="1" x14ac:dyDescent="0.2">
      <c r="A21" s="2"/>
      <c r="B21" s="48" t="s">
        <v>29</v>
      </c>
      <c r="C21" s="62"/>
      <c r="D21" s="63"/>
      <c r="E21" s="213"/>
      <c r="F21" s="214"/>
      <c r="G21" s="213"/>
      <c r="H21" s="214"/>
      <c r="I21" s="213" t="e">
        <f>SUM(I16:J20)</f>
        <v>#REF!</v>
      </c>
      <c r="J21" s="232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230">
        <f>ZakladDPHSniVypocet</f>
        <v>0</v>
      </c>
      <c r="H23" s="231"/>
      <c r="I23" s="23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228">
        <f>A23</f>
        <v>0</v>
      </c>
      <c r="H24" s="229"/>
      <c r="I24" s="22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230">
        <f>ZakladDPHZaklVypocet</f>
        <v>0</v>
      </c>
      <c r="H25" s="231"/>
      <c r="I25" s="23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4"/>
      <c r="E26" s="67">
        <f>SazbaDPH2</f>
        <v>21</v>
      </c>
      <c r="F26" s="30" t="s">
        <v>0</v>
      </c>
      <c r="G26" s="197">
        <f>A25</f>
        <v>0</v>
      </c>
      <c r="H26" s="198"/>
      <c r="I26" s="19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199">
        <f>CenaCelkem-(ZakladDPHSni+DPHSni+ZakladDPHZakl+DPHZakl)</f>
        <v>0</v>
      </c>
      <c r="H27" s="199"/>
      <c r="I27" s="199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34">
        <f>ZakladDPHSniVypocet+ZakladDPHZaklVypocet</f>
        <v>0</v>
      </c>
      <c r="H28" s="234"/>
      <c r="I28" s="234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33">
        <f>A27</f>
        <v>0</v>
      </c>
      <c r="H29" s="233"/>
      <c r="I29" s="233"/>
      <c r="J29" s="120" t="s">
        <v>61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35"/>
      <c r="E34" s="236"/>
      <c r="G34" s="237"/>
      <c r="H34" s="238"/>
      <c r="I34" s="238"/>
      <c r="J34" s="25"/>
    </row>
    <row r="35" spans="1:10" ht="12.75" customHeight="1" x14ac:dyDescent="0.2">
      <c r="A35" s="2"/>
      <c r="B35" s="2"/>
      <c r="D35" s="227" t="s">
        <v>2</v>
      </c>
      <c r="E35" s="227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58</v>
      </c>
      <c r="C39" s="241"/>
      <c r="D39" s="241"/>
      <c r="E39" s="241"/>
      <c r="F39" s="100">
        <f>'01 1 Pol'!AE382</f>
        <v>0</v>
      </c>
      <c r="G39" s="101">
        <f>'01 1 Pol'!AF382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242" t="s">
        <v>59</v>
      </c>
      <c r="D40" s="242"/>
      <c r="E40" s="242"/>
      <c r="F40" s="105"/>
      <c r="G40" s="106"/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2</v>
      </c>
      <c r="B41" s="104" t="s">
        <v>45</v>
      </c>
      <c r="C41" s="242" t="s">
        <v>46</v>
      </c>
      <c r="D41" s="242"/>
      <c r="E41" s="242"/>
      <c r="F41" s="105">
        <f>'01 1 Pol'!AE382</f>
        <v>0</v>
      </c>
      <c r="G41" s="106">
        <f>'01 1 Pol'!AF382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241" t="s">
        <v>44</v>
      </c>
      <c r="D42" s="241"/>
      <c r="E42" s="241"/>
      <c r="F42" s="109">
        <f>'01 1 Pol'!AE382</f>
        <v>0</v>
      </c>
      <c r="G42" s="102">
        <f>'01 1 Pol'!AF382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243" t="s">
        <v>60</v>
      </c>
      <c r="C43" s="244"/>
      <c r="D43" s="244"/>
      <c r="E43" s="245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62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63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43</v>
      </c>
      <c r="C50" s="239" t="s">
        <v>64</v>
      </c>
      <c r="D50" s="240"/>
      <c r="E50" s="240"/>
      <c r="F50" s="135" t="s">
        <v>24</v>
      </c>
      <c r="G50" s="136"/>
      <c r="H50" s="136"/>
      <c r="I50" s="136">
        <f>'01 1 Pol'!G8</f>
        <v>0</v>
      </c>
      <c r="J50" s="133" t="e">
        <f>IF(I69=0,"",I50/I69*100)</f>
        <v>#REF!</v>
      </c>
    </row>
    <row r="51" spans="1:10" ht="36.75" customHeight="1" x14ac:dyDescent="0.2">
      <c r="A51" s="124"/>
      <c r="B51" s="129" t="s">
        <v>65</v>
      </c>
      <c r="C51" s="239" t="s">
        <v>66</v>
      </c>
      <c r="D51" s="240"/>
      <c r="E51" s="240"/>
      <c r="F51" s="135" t="s">
        <v>24</v>
      </c>
      <c r="G51" s="136"/>
      <c r="H51" s="136"/>
      <c r="I51" s="136">
        <f>'01 1 Pol'!G32</f>
        <v>0</v>
      </c>
      <c r="J51" s="133" t="e">
        <f>IF(I69=0,"",I51/I69*100)</f>
        <v>#REF!</v>
      </c>
    </row>
    <row r="52" spans="1:10" ht="36.75" customHeight="1" x14ac:dyDescent="0.2">
      <c r="A52" s="124"/>
      <c r="B52" s="129" t="s">
        <v>67</v>
      </c>
      <c r="C52" s="239" t="s">
        <v>68</v>
      </c>
      <c r="D52" s="240"/>
      <c r="E52" s="240"/>
      <c r="F52" s="135" t="s">
        <v>24</v>
      </c>
      <c r="G52" s="136"/>
      <c r="H52" s="136"/>
      <c r="I52" s="136">
        <f>'01 1 Pol'!G59</f>
        <v>0</v>
      </c>
      <c r="J52" s="133" t="e">
        <f>IF(I69=0,"",I52/I69*100)</f>
        <v>#REF!</v>
      </c>
    </row>
    <row r="53" spans="1:10" ht="36.75" customHeight="1" x14ac:dyDescent="0.2">
      <c r="A53" s="124"/>
      <c r="B53" s="129" t="s">
        <v>69</v>
      </c>
      <c r="C53" s="239" t="s">
        <v>70</v>
      </c>
      <c r="D53" s="240"/>
      <c r="E53" s="240"/>
      <c r="F53" s="135" t="s">
        <v>24</v>
      </c>
      <c r="G53" s="136"/>
      <c r="H53" s="136"/>
      <c r="I53" s="136">
        <f>'01 1 Pol'!G86</f>
        <v>0</v>
      </c>
      <c r="J53" s="133" t="e">
        <f>IF(I69=0,"",I53/I69*100)</f>
        <v>#REF!</v>
      </c>
    </row>
    <row r="54" spans="1:10" ht="36.75" customHeight="1" x14ac:dyDescent="0.2">
      <c r="A54" s="124"/>
      <c r="B54" s="129" t="s">
        <v>71</v>
      </c>
      <c r="C54" s="239" t="s">
        <v>72</v>
      </c>
      <c r="D54" s="240"/>
      <c r="E54" s="240"/>
      <c r="F54" s="135" t="s">
        <v>24</v>
      </c>
      <c r="G54" s="136"/>
      <c r="H54" s="136"/>
      <c r="I54" s="136">
        <f>'01 1 Pol'!G104</f>
        <v>0</v>
      </c>
      <c r="J54" s="133" t="e">
        <f>IF(I69=0,"",I54/I69*100)</f>
        <v>#REF!</v>
      </c>
    </row>
    <row r="55" spans="1:10" ht="36.75" customHeight="1" x14ac:dyDescent="0.2">
      <c r="A55" s="124"/>
      <c r="B55" s="129" t="s">
        <v>73</v>
      </c>
      <c r="C55" s="239" t="s">
        <v>74</v>
      </c>
      <c r="D55" s="240"/>
      <c r="E55" s="240"/>
      <c r="F55" s="135" t="s">
        <v>24</v>
      </c>
      <c r="G55" s="136"/>
      <c r="H55" s="136"/>
      <c r="I55" s="136">
        <f>'01 1 Pol'!G130</f>
        <v>0</v>
      </c>
      <c r="J55" s="133" t="e">
        <f>IF(I69=0,"",I55/I69*100)</f>
        <v>#REF!</v>
      </c>
    </row>
    <row r="56" spans="1:10" ht="36.75" customHeight="1" x14ac:dyDescent="0.2">
      <c r="A56" s="124"/>
      <c r="B56" s="129" t="s">
        <v>75</v>
      </c>
      <c r="C56" s="239" t="s">
        <v>76</v>
      </c>
      <c r="D56" s="240"/>
      <c r="E56" s="240"/>
      <c r="F56" s="135" t="s">
        <v>24</v>
      </c>
      <c r="G56" s="136"/>
      <c r="H56" s="136"/>
      <c r="I56" s="136">
        <f>'01 1 Pol'!G180</f>
        <v>0</v>
      </c>
      <c r="J56" s="133" t="e">
        <f>IF(I69=0,"",I56/I69*100)</f>
        <v>#REF!</v>
      </c>
    </row>
    <row r="57" spans="1:10" ht="36.75" customHeight="1" x14ac:dyDescent="0.2">
      <c r="A57" s="124"/>
      <c r="B57" s="129" t="s">
        <v>77</v>
      </c>
      <c r="C57" s="239" t="s">
        <v>78</v>
      </c>
      <c r="D57" s="240"/>
      <c r="E57" s="240"/>
      <c r="F57" s="135" t="s">
        <v>24</v>
      </c>
      <c r="G57" s="136"/>
      <c r="H57" s="136"/>
      <c r="I57" s="136">
        <f>'01 1 Pol'!G204</f>
        <v>0</v>
      </c>
      <c r="J57" s="133" t="e">
        <f>IF(I69=0,"",I57/I69*100)</f>
        <v>#REF!</v>
      </c>
    </row>
    <row r="58" spans="1:10" ht="36.75" customHeight="1" x14ac:dyDescent="0.2">
      <c r="A58" s="124"/>
      <c r="B58" s="129" t="s">
        <v>79</v>
      </c>
      <c r="C58" s="239" t="s">
        <v>80</v>
      </c>
      <c r="D58" s="240"/>
      <c r="E58" s="240"/>
      <c r="F58" s="135" t="s">
        <v>24</v>
      </c>
      <c r="G58" s="136"/>
      <c r="H58" s="136"/>
      <c r="I58" s="136">
        <f>'01 1 Pol'!G209</f>
        <v>0</v>
      </c>
      <c r="J58" s="133" t="e">
        <f>IF(I69=0,"",I58/I69*100)</f>
        <v>#REF!</v>
      </c>
    </row>
    <row r="59" spans="1:10" ht="36.75" customHeight="1" x14ac:dyDescent="0.2">
      <c r="A59" s="124"/>
      <c r="B59" s="129" t="s">
        <v>81</v>
      </c>
      <c r="C59" s="239" t="s">
        <v>82</v>
      </c>
      <c r="D59" s="240"/>
      <c r="E59" s="240"/>
      <c r="F59" s="135" t="s">
        <v>25</v>
      </c>
      <c r="G59" s="136"/>
      <c r="H59" s="136"/>
      <c r="I59" s="136">
        <f>'01 1 Pol'!G216</f>
        <v>0</v>
      </c>
      <c r="J59" s="133" t="e">
        <f>IF(I69=0,"",I59/I69*100)</f>
        <v>#REF!</v>
      </c>
    </row>
    <row r="60" spans="1:10" ht="36.75" customHeight="1" x14ac:dyDescent="0.2">
      <c r="A60" s="124"/>
      <c r="B60" s="129" t="s">
        <v>83</v>
      </c>
      <c r="C60" s="239" t="s">
        <v>84</v>
      </c>
      <c r="D60" s="240"/>
      <c r="E60" s="240"/>
      <c r="F60" s="135" t="s">
        <v>25</v>
      </c>
      <c r="G60" s="136"/>
      <c r="H60" s="136"/>
      <c r="I60" s="136">
        <f>'01 1 Pol'!G243</f>
        <v>0</v>
      </c>
      <c r="J60" s="133" t="e">
        <f>IF(I69=0,"",I60/I69*100)</f>
        <v>#REF!</v>
      </c>
    </row>
    <row r="61" spans="1:10" ht="36.75" customHeight="1" x14ac:dyDescent="0.2">
      <c r="A61" s="124"/>
      <c r="B61" s="129" t="s">
        <v>85</v>
      </c>
      <c r="C61" s="239" t="s">
        <v>86</v>
      </c>
      <c r="D61" s="240"/>
      <c r="E61" s="240"/>
      <c r="F61" s="135" t="s">
        <v>25</v>
      </c>
      <c r="G61" s="136"/>
      <c r="H61" s="136"/>
      <c r="I61" s="136">
        <f>'01 1 Pol'!G262</f>
        <v>0</v>
      </c>
      <c r="J61" s="133" t="e">
        <f>IF(I69=0,"",I61/I69*100)</f>
        <v>#REF!</v>
      </c>
    </row>
    <row r="62" spans="1:10" ht="36.75" customHeight="1" x14ac:dyDescent="0.2">
      <c r="A62" s="124"/>
      <c r="B62" s="129" t="s">
        <v>87</v>
      </c>
      <c r="C62" s="239" t="s">
        <v>88</v>
      </c>
      <c r="D62" s="240"/>
      <c r="E62" s="240"/>
      <c r="F62" s="135" t="s">
        <v>25</v>
      </c>
      <c r="G62" s="136"/>
      <c r="H62" s="136"/>
      <c r="I62" s="136">
        <f>'01 1 Pol'!G303</f>
        <v>0</v>
      </c>
      <c r="J62" s="133" t="e">
        <f>IF(I69=0,"",I62/I69*100)</f>
        <v>#REF!</v>
      </c>
    </row>
    <row r="63" spans="1:10" ht="36.75" customHeight="1" x14ac:dyDescent="0.2">
      <c r="A63" s="124"/>
      <c r="B63" s="129" t="s">
        <v>89</v>
      </c>
      <c r="C63" s="239" t="s">
        <v>90</v>
      </c>
      <c r="D63" s="240"/>
      <c r="E63" s="240"/>
      <c r="F63" s="135" t="s">
        <v>25</v>
      </c>
      <c r="G63" s="136"/>
      <c r="H63" s="136"/>
      <c r="I63" s="136">
        <f>'01 1 Pol'!G326</f>
        <v>0</v>
      </c>
      <c r="J63" s="133" t="e">
        <f>IF(I69=0,"",I63/I69*100)</f>
        <v>#REF!</v>
      </c>
    </row>
    <row r="64" spans="1:10" ht="36.75" customHeight="1" x14ac:dyDescent="0.2">
      <c r="A64" s="124"/>
      <c r="B64" s="129" t="s">
        <v>91</v>
      </c>
      <c r="C64" s="239" t="s">
        <v>92</v>
      </c>
      <c r="D64" s="240"/>
      <c r="E64" s="240"/>
      <c r="F64" s="135" t="s">
        <v>25</v>
      </c>
      <c r="G64" s="136"/>
      <c r="H64" s="136"/>
      <c r="I64" s="136" t="e">
        <f>'01 1 Pol'!#REF!</f>
        <v>#REF!</v>
      </c>
      <c r="J64" s="133" t="e">
        <f>IF(I69=0,"",I64/I69*100)</f>
        <v>#REF!</v>
      </c>
    </row>
    <row r="65" spans="1:10" ht="36.75" customHeight="1" x14ac:dyDescent="0.2">
      <c r="A65" s="124"/>
      <c r="B65" s="129" t="s">
        <v>93</v>
      </c>
      <c r="C65" s="239" t="s">
        <v>94</v>
      </c>
      <c r="D65" s="240"/>
      <c r="E65" s="240"/>
      <c r="F65" s="135" t="s">
        <v>25</v>
      </c>
      <c r="G65" s="136"/>
      <c r="H65" s="136"/>
      <c r="I65" s="136" t="e">
        <f>'01 1 Pol'!#REF!</f>
        <v>#REF!</v>
      </c>
      <c r="J65" s="133" t="e">
        <f>IF(I69=0,"",I65/I69*100)</f>
        <v>#REF!</v>
      </c>
    </row>
    <row r="66" spans="1:10" ht="36.75" customHeight="1" x14ac:dyDescent="0.2">
      <c r="A66" s="124"/>
      <c r="B66" s="129" t="s">
        <v>95</v>
      </c>
      <c r="C66" s="239" t="s">
        <v>96</v>
      </c>
      <c r="D66" s="240"/>
      <c r="E66" s="240"/>
      <c r="F66" s="135" t="s">
        <v>26</v>
      </c>
      <c r="G66" s="136"/>
      <c r="H66" s="136"/>
      <c r="I66" s="136">
        <f>'01 1 Pol'!G357</f>
        <v>0</v>
      </c>
      <c r="J66" s="133" t="e">
        <f>IF(I69=0,"",I66/I69*100)</f>
        <v>#REF!</v>
      </c>
    </row>
    <row r="67" spans="1:10" ht="36.75" customHeight="1" x14ac:dyDescent="0.2">
      <c r="A67" s="124"/>
      <c r="B67" s="129" t="s">
        <v>97</v>
      </c>
      <c r="C67" s="239" t="s">
        <v>27</v>
      </c>
      <c r="D67" s="240"/>
      <c r="E67" s="240"/>
      <c r="F67" s="135" t="s">
        <v>97</v>
      </c>
      <c r="G67" s="136"/>
      <c r="H67" s="136"/>
      <c r="I67" s="136">
        <f>'01 1 Pol'!G366</f>
        <v>0</v>
      </c>
      <c r="J67" s="133" t="e">
        <f>IF(I69=0,"",I67/I69*100)</f>
        <v>#REF!</v>
      </c>
    </row>
    <row r="68" spans="1:10" ht="36.75" customHeight="1" x14ac:dyDescent="0.2">
      <c r="A68" s="124"/>
      <c r="B68" s="129" t="s">
        <v>98</v>
      </c>
      <c r="C68" s="239" t="s">
        <v>28</v>
      </c>
      <c r="D68" s="240"/>
      <c r="E68" s="240"/>
      <c r="F68" s="135" t="s">
        <v>98</v>
      </c>
      <c r="G68" s="136"/>
      <c r="H68" s="136"/>
      <c r="I68" s="136">
        <f>'01 1 Pol'!G376</f>
        <v>0</v>
      </c>
      <c r="J68" s="133" t="e">
        <f>IF(I69=0,"",I68/I69*100)</f>
        <v>#REF!</v>
      </c>
    </row>
    <row r="69" spans="1:10" ht="25.5" customHeight="1" x14ac:dyDescent="0.2">
      <c r="A69" s="125"/>
      <c r="B69" s="130" t="s">
        <v>1</v>
      </c>
      <c r="C69" s="131"/>
      <c r="D69" s="132"/>
      <c r="E69" s="132"/>
      <c r="F69" s="137"/>
      <c r="G69" s="138"/>
      <c r="H69" s="138"/>
      <c r="I69" s="138" t="e">
        <f>SUM(I50:I68)</f>
        <v>#REF!</v>
      </c>
      <c r="J69" s="134" t="e">
        <f>SUM(J50:J68)</f>
        <v>#REF!</v>
      </c>
    </row>
    <row r="70" spans="1:10" x14ac:dyDescent="0.2">
      <c r="F70" s="87"/>
      <c r="G70" s="87"/>
      <c r="H70" s="87"/>
      <c r="I70" s="87"/>
      <c r="J70" s="88"/>
    </row>
    <row r="71" spans="1:10" x14ac:dyDescent="0.2">
      <c r="F71" s="87"/>
      <c r="G71" s="87"/>
      <c r="H71" s="87"/>
      <c r="I71" s="87"/>
      <c r="J71" s="88"/>
    </row>
    <row r="72" spans="1:10" x14ac:dyDescent="0.2">
      <c r="F72" s="87"/>
      <c r="G72" s="87"/>
      <c r="H72" s="87"/>
      <c r="I72" s="87"/>
      <c r="J72" s="88"/>
    </row>
  </sheetData>
  <sheetProtection algorithmName="SHA-512" hashValue="6ia+B70s91vYbxSttaQpeZHrNK1tAk2A0+2kLBQjbmr/USIHtbt2H6HiP8xTYRDSh++PSAMZtqigStJ7lnO2cQ==" saltValue="2JGffhxfBR35Jcb20z7TJ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65:E65"/>
    <mergeCell ref="C66:E66"/>
    <mergeCell ref="C67:E67"/>
    <mergeCell ref="C68:E68"/>
    <mergeCell ref="D14:G14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7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8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9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sheetProtection algorithmName="SHA-512" hashValue="xLX6cPwBVhU+stJXVL3km4SCfzAAjKO6qmZXP7GUu3xRsdQG2+AdAv1+8Xx5eOP7WattU6U2zUliXLzGILCa2w==" saltValue="AxklXGhXkVvfsyKbXE63x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25"/>
  <sheetViews>
    <sheetView tabSelected="1" workbookViewId="0">
      <pane ySplit="7" topLeftCell="A86" activePane="bottomLeft" state="frozen"/>
      <selection pane="bottomLeft" activeCell="AA17" sqref="AA17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1" t="s">
        <v>99</v>
      </c>
      <c r="B1" s="251"/>
      <c r="C1" s="251"/>
      <c r="D1" s="251"/>
      <c r="E1" s="251"/>
      <c r="F1" s="251"/>
      <c r="G1" s="251"/>
      <c r="AG1" t="s">
        <v>100</v>
      </c>
    </row>
    <row r="2" spans="1:60" ht="24.95" customHeight="1" x14ac:dyDescent="0.2">
      <c r="A2" s="140" t="s">
        <v>7</v>
      </c>
      <c r="B2" s="49" t="s">
        <v>50</v>
      </c>
      <c r="C2" s="252" t="s">
        <v>51</v>
      </c>
      <c r="D2" s="253"/>
      <c r="E2" s="253"/>
      <c r="F2" s="253"/>
      <c r="G2" s="254"/>
      <c r="AG2" t="s">
        <v>101</v>
      </c>
    </row>
    <row r="3" spans="1:60" ht="24.95" customHeight="1" x14ac:dyDescent="0.2">
      <c r="A3" s="140" t="s">
        <v>8</v>
      </c>
      <c r="B3" s="49" t="s">
        <v>45</v>
      </c>
      <c r="C3" s="252" t="s">
        <v>46</v>
      </c>
      <c r="D3" s="253"/>
      <c r="E3" s="253"/>
      <c r="F3" s="253"/>
      <c r="G3" s="254"/>
      <c r="AC3" s="122" t="s">
        <v>101</v>
      </c>
      <c r="AG3" t="s">
        <v>102</v>
      </c>
    </row>
    <row r="4" spans="1:60" ht="24.95" customHeight="1" x14ac:dyDescent="0.2">
      <c r="A4" s="141" t="s">
        <v>9</v>
      </c>
      <c r="B4" s="142" t="s">
        <v>43</v>
      </c>
      <c r="C4" s="255" t="s">
        <v>44</v>
      </c>
      <c r="D4" s="256"/>
      <c r="E4" s="256"/>
      <c r="F4" s="256"/>
      <c r="G4" s="257"/>
      <c r="AG4" t="s">
        <v>103</v>
      </c>
    </row>
    <row r="5" spans="1:60" x14ac:dyDescent="0.2">
      <c r="D5" s="10"/>
    </row>
    <row r="6" spans="1:60" ht="38.25" x14ac:dyDescent="0.2">
      <c r="A6" s="144" t="s">
        <v>104</v>
      </c>
      <c r="B6" s="146" t="s">
        <v>105</v>
      </c>
      <c r="C6" s="146" t="s">
        <v>106</v>
      </c>
      <c r="D6" s="145" t="s">
        <v>107</v>
      </c>
      <c r="E6" s="144" t="s">
        <v>108</v>
      </c>
      <c r="F6" s="143" t="s">
        <v>109</v>
      </c>
      <c r="G6" s="144" t="s">
        <v>29</v>
      </c>
      <c r="H6" s="147" t="s">
        <v>30</v>
      </c>
      <c r="I6" s="147" t="s">
        <v>110</v>
      </c>
      <c r="J6" s="147" t="s">
        <v>31</v>
      </c>
      <c r="K6" s="147" t="s">
        <v>111</v>
      </c>
      <c r="L6" s="147" t="s">
        <v>112</v>
      </c>
      <c r="M6" s="147" t="s">
        <v>113</v>
      </c>
      <c r="N6" s="147" t="s">
        <v>114</v>
      </c>
      <c r="O6" s="147" t="s">
        <v>115</v>
      </c>
      <c r="P6" s="147" t="s">
        <v>116</v>
      </c>
      <c r="Q6" s="147" t="s">
        <v>117</v>
      </c>
      <c r="R6" s="147" t="s">
        <v>118</v>
      </c>
      <c r="S6" s="147" t="s">
        <v>119</v>
      </c>
      <c r="T6" s="147" t="s">
        <v>120</v>
      </c>
      <c r="U6" s="147" t="s">
        <v>121</v>
      </c>
      <c r="V6" s="147" t="s">
        <v>122</v>
      </c>
      <c r="W6" s="147" t="s">
        <v>123</v>
      </c>
      <c r="X6" s="147" t="s">
        <v>124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3" t="s">
        <v>125</v>
      </c>
      <c r="B8" s="164" t="s">
        <v>43</v>
      </c>
      <c r="C8" s="185" t="s">
        <v>64</v>
      </c>
      <c r="D8" s="165"/>
      <c r="E8" s="166"/>
      <c r="F8" s="167"/>
      <c r="G8" s="167">
        <f>SUMIF(AG9:AG31,"&lt;&gt;NOR",G9:G31)</f>
        <v>0</v>
      </c>
      <c r="H8" s="167"/>
      <c r="I8" s="167">
        <f>SUM(I9:I31)</f>
        <v>0</v>
      </c>
      <c r="J8" s="167"/>
      <c r="K8" s="167">
        <f>SUM(K9:K31)</f>
        <v>0</v>
      </c>
      <c r="L8" s="167"/>
      <c r="M8" s="167">
        <f>SUM(M9:M31)</f>
        <v>0</v>
      </c>
      <c r="N8" s="167"/>
      <c r="O8" s="167">
        <f>SUM(O9:O31)</f>
        <v>0</v>
      </c>
      <c r="P8" s="167"/>
      <c r="Q8" s="167">
        <f>SUM(Q9:Q31)</f>
        <v>0</v>
      </c>
      <c r="R8" s="167"/>
      <c r="S8" s="167"/>
      <c r="T8" s="168"/>
      <c r="U8" s="162"/>
      <c r="V8" s="162">
        <f>SUM(V9:V31)</f>
        <v>188.05999999999997</v>
      </c>
      <c r="W8" s="162"/>
      <c r="X8" s="162"/>
      <c r="AG8" t="s">
        <v>126</v>
      </c>
    </row>
    <row r="9" spans="1:60" outlineLevel="1" x14ac:dyDescent="0.2">
      <c r="A9" s="169">
        <v>1</v>
      </c>
      <c r="B9" s="170" t="s">
        <v>127</v>
      </c>
      <c r="C9" s="186" t="s">
        <v>128</v>
      </c>
      <c r="D9" s="171" t="s">
        <v>129</v>
      </c>
      <c r="E9" s="172">
        <v>41.424599999999998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0</v>
      </c>
      <c r="Q9" s="174">
        <f>ROUND(E9*P9,2)</f>
        <v>0</v>
      </c>
      <c r="R9" s="174" t="s">
        <v>130</v>
      </c>
      <c r="S9" s="174" t="s">
        <v>131</v>
      </c>
      <c r="T9" s="175" t="s">
        <v>132</v>
      </c>
      <c r="U9" s="157">
        <v>3.5329999999999999</v>
      </c>
      <c r="V9" s="157">
        <f>ROUND(E9*U9,2)</f>
        <v>146.35</v>
      </c>
      <c r="W9" s="157"/>
      <c r="X9" s="157" t="s">
        <v>133</v>
      </c>
      <c r="Y9" s="148"/>
      <c r="Z9" s="148"/>
      <c r="AA9" s="148"/>
      <c r="AB9" s="148"/>
      <c r="AC9" s="148"/>
      <c r="AD9" s="148"/>
      <c r="AE9" s="148"/>
      <c r="AF9" s="148"/>
      <c r="AG9" s="148" t="s">
        <v>134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58" t="s">
        <v>135</v>
      </c>
      <c r="D10" s="259"/>
      <c r="E10" s="259"/>
      <c r="F10" s="259"/>
      <c r="G10" s="259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136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87" t="s">
        <v>137</v>
      </c>
      <c r="D11" s="158"/>
      <c r="E11" s="159">
        <v>10.569599999999999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138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87" t="s">
        <v>139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138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87" t="s">
        <v>140</v>
      </c>
      <c r="D13" s="158"/>
      <c r="E13" s="159">
        <v>18.754999999999999</v>
      </c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138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87" t="s">
        <v>141</v>
      </c>
      <c r="D14" s="158"/>
      <c r="E14" s="159">
        <v>11.5</v>
      </c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138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87" t="s">
        <v>142</v>
      </c>
      <c r="D15" s="158"/>
      <c r="E15" s="159">
        <v>0.6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138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9">
        <v>3</v>
      </c>
      <c r="B16" s="170" t="s">
        <v>143</v>
      </c>
      <c r="C16" s="186" t="s">
        <v>144</v>
      </c>
      <c r="D16" s="171" t="s">
        <v>129</v>
      </c>
      <c r="E16" s="172">
        <v>29.534600000000001</v>
      </c>
      <c r="F16" s="173"/>
      <c r="G16" s="174">
        <f>ROUND(E16*F16,2)</f>
        <v>0</v>
      </c>
      <c r="H16" s="173"/>
      <c r="I16" s="174">
        <f>ROUND(E16*H16,2)</f>
        <v>0</v>
      </c>
      <c r="J16" s="173"/>
      <c r="K16" s="174">
        <f>ROUND(E16*J16,2)</f>
        <v>0</v>
      </c>
      <c r="L16" s="174">
        <v>21</v>
      </c>
      <c r="M16" s="174">
        <f>G16*(1+L16/100)</f>
        <v>0</v>
      </c>
      <c r="N16" s="174">
        <v>0</v>
      </c>
      <c r="O16" s="174">
        <f>ROUND(E16*N16,2)</f>
        <v>0</v>
      </c>
      <c r="P16" s="174">
        <v>0</v>
      </c>
      <c r="Q16" s="174">
        <f>ROUND(E16*P16,2)</f>
        <v>0</v>
      </c>
      <c r="R16" s="174" t="s">
        <v>130</v>
      </c>
      <c r="S16" s="174" t="s">
        <v>131</v>
      </c>
      <c r="T16" s="175" t="s">
        <v>132</v>
      </c>
      <c r="U16" s="157">
        <v>1.0999999999999999E-2</v>
      </c>
      <c r="V16" s="157">
        <f>ROUND(E16*U16,2)</f>
        <v>0.32</v>
      </c>
      <c r="W16" s="157"/>
      <c r="X16" s="157" t="s">
        <v>133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134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258" t="s">
        <v>145</v>
      </c>
      <c r="D17" s="259"/>
      <c r="E17" s="259"/>
      <c r="F17" s="259"/>
      <c r="G17" s="259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136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187" t="s">
        <v>146</v>
      </c>
      <c r="D18" s="158"/>
      <c r="E18" s="159">
        <v>41.424599999999998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138</v>
      </c>
      <c r="AH18" s="148">
        <v>5</v>
      </c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87" t="s">
        <v>147</v>
      </c>
      <c r="D19" s="158"/>
      <c r="E19" s="159"/>
      <c r="F19" s="157"/>
      <c r="G19" s="1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8"/>
      <c r="Z19" s="148"/>
      <c r="AA19" s="148"/>
      <c r="AB19" s="148"/>
      <c r="AC19" s="148"/>
      <c r="AD19" s="148"/>
      <c r="AE19" s="148"/>
      <c r="AF19" s="148"/>
      <c r="AG19" s="148" t="s">
        <v>138</v>
      </c>
      <c r="AH19" s="148">
        <v>0</v>
      </c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87" t="s">
        <v>148</v>
      </c>
      <c r="D20" s="158"/>
      <c r="E20" s="159">
        <v>-11.89</v>
      </c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138</v>
      </c>
      <c r="AH20" s="148">
        <v>5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9">
        <v>4</v>
      </c>
      <c r="B21" s="170" t="s">
        <v>149</v>
      </c>
      <c r="C21" s="186" t="s">
        <v>150</v>
      </c>
      <c r="D21" s="171" t="s">
        <v>129</v>
      </c>
      <c r="E21" s="172">
        <v>29.534600000000001</v>
      </c>
      <c r="F21" s="173"/>
      <c r="G21" s="174">
        <f>ROUND(E21*F21,2)</f>
        <v>0</v>
      </c>
      <c r="H21" s="173"/>
      <c r="I21" s="174">
        <f>ROUND(E21*H21,2)</f>
        <v>0</v>
      </c>
      <c r="J21" s="173"/>
      <c r="K21" s="174">
        <f>ROUND(E21*J21,2)</f>
        <v>0</v>
      </c>
      <c r="L21" s="174">
        <v>21</v>
      </c>
      <c r="M21" s="174">
        <f>G21*(1+L21/100)</f>
        <v>0</v>
      </c>
      <c r="N21" s="174">
        <v>0</v>
      </c>
      <c r="O21" s="174">
        <f>ROUND(E21*N21,2)</f>
        <v>0</v>
      </c>
      <c r="P21" s="174">
        <v>0</v>
      </c>
      <c r="Q21" s="174">
        <f>ROUND(E21*P21,2)</f>
        <v>0</v>
      </c>
      <c r="R21" s="174" t="s">
        <v>130</v>
      </c>
      <c r="S21" s="174" t="s">
        <v>131</v>
      </c>
      <c r="T21" s="175" t="s">
        <v>132</v>
      </c>
      <c r="U21" s="157">
        <v>0.66800000000000004</v>
      </c>
      <c r="V21" s="157">
        <f>ROUND(E21*U21,2)</f>
        <v>19.73</v>
      </c>
      <c r="W21" s="157"/>
      <c r="X21" s="157" t="s">
        <v>133</v>
      </c>
      <c r="Y21" s="148"/>
      <c r="Z21" s="148"/>
      <c r="AA21" s="148"/>
      <c r="AB21" s="148"/>
      <c r="AC21" s="148"/>
      <c r="AD21" s="148"/>
      <c r="AE21" s="148"/>
      <c r="AF21" s="148"/>
      <c r="AG21" s="148" t="s">
        <v>134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258" t="s">
        <v>151</v>
      </c>
      <c r="D22" s="259"/>
      <c r="E22" s="259"/>
      <c r="F22" s="259"/>
      <c r="G22" s="259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136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87" t="s">
        <v>152</v>
      </c>
      <c r="D23" s="158"/>
      <c r="E23" s="159">
        <v>29.534600000000001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138</v>
      </c>
      <c r="AH23" s="148">
        <v>5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9">
        <v>5</v>
      </c>
      <c r="B24" s="170" t="s">
        <v>153</v>
      </c>
      <c r="C24" s="186" t="s">
        <v>154</v>
      </c>
      <c r="D24" s="171" t="s">
        <v>129</v>
      </c>
      <c r="E24" s="172">
        <v>29.534600000000001</v>
      </c>
      <c r="F24" s="173"/>
      <c r="G24" s="174">
        <f>ROUND(E24*F24,2)</f>
        <v>0</v>
      </c>
      <c r="H24" s="173"/>
      <c r="I24" s="174">
        <f>ROUND(E24*H24,2)</f>
        <v>0</v>
      </c>
      <c r="J24" s="173"/>
      <c r="K24" s="174">
        <f>ROUND(E24*J24,2)</f>
        <v>0</v>
      </c>
      <c r="L24" s="174">
        <v>21</v>
      </c>
      <c r="M24" s="174">
        <f>G24*(1+L24/100)</f>
        <v>0</v>
      </c>
      <c r="N24" s="174">
        <v>0</v>
      </c>
      <c r="O24" s="174">
        <f>ROUND(E24*N24,2)</f>
        <v>0</v>
      </c>
      <c r="P24" s="174">
        <v>0</v>
      </c>
      <c r="Q24" s="174">
        <f>ROUND(E24*P24,2)</f>
        <v>0</v>
      </c>
      <c r="R24" s="174" t="s">
        <v>130</v>
      </c>
      <c r="S24" s="174" t="s">
        <v>131</v>
      </c>
      <c r="T24" s="175" t="s">
        <v>132</v>
      </c>
      <c r="U24" s="157">
        <v>0.65200000000000002</v>
      </c>
      <c r="V24" s="157">
        <f>ROUND(E24*U24,2)</f>
        <v>19.260000000000002</v>
      </c>
      <c r="W24" s="157"/>
      <c r="X24" s="157" t="s">
        <v>133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134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87" t="s">
        <v>152</v>
      </c>
      <c r="D25" s="158"/>
      <c r="E25" s="159">
        <v>29.534600000000001</v>
      </c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138</v>
      </c>
      <c r="AH25" s="148">
        <v>5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ht="22.5" outlineLevel="1" x14ac:dyDescent="0.2">
      <c r="A26" s="169">
        <v>7</v>
      </c>
      <c r="B26" s="170" t="s">
        <v>155</v>
      </c>
      <c r="C26" s="186" t="s">
        <v>156</v>
      </c>
      <c r="D26" s="171" t="s">
        <v>129</v>
      </c>
      <c r="E26" s="172">
        <v>11.89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21</v>
      </c>
      <c r="M26" s="174">
        <f>G26*(1+L26/100)</f>
        <v>0</v>
      </c>
      <c r="N26" s="174">
        <v>0</v>
      </c>
      <c r="O26" s="174">
        <f>ROUND(E26*N26,2)</f>
        <v>0</v>
      </c>
      <c r="P26" s="174">
        <v>0</v>
      </c>
      <c r="Q26" s="174">
        <f>ROUND(E26*P26,2)</f>
        <v>0</v>
      </c>
      <c r="R26" s="174" t="s">
        <v>130</v>
      </c>
      <c r="S26" s="174" t="s">
        <v>131</v>
      </c>
      <c r="T26" s="175" t="s">
        <v>132</v>
      </c>
      <c r="U26" s="157">
        <v>0.20200000000000001</v>
      </c>
      <c r="V26" s="157">
        <f>ROUND(E26*U26,2)</f>
        <v>2.4</v>
      </c>
      <c r="W26" s="157"/>
      <c r="X26" s="157" t="s">
        <v>133</v>
      </c>
      <c r="Y26" s="148"/>
      <c r="Z26" s="148"/>
      <c r="AA26" s="148"/>
      <c r="AB26" s="148"/>
      <c r="AC26" s="148"/>
      <c r="AD26" s="148"/>
      <c r="AE26" s="148"/>
      <c r="AF26" s="148"/>
      <c r="AG26" s="148" t="s">
        <v>134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258" t="s">
        <v>157</v>
      </c>
      <c r="D27" s="259"/>
      <c r="E27" s="259"/>
      <c r="F27" s="259"/>
      <c r="G27" s="259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136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260" t="s">
        <v>158</v>
      </c>
      <c r="D28" s="261"/>
      <c r="E28" s="261"/>
      <c r="F28" s="261"/>
      <c r="G28" s="261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159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87" t="s">
        <v>160</v>
      </c>
      <c r="D29" s="158"/>
      <c r="E29" s="159">
        <v>11.89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138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69">
        <v>8</v>
      </c>
      <c r="B30" s="170" t="s">
        <v>161</v>
      </c>
      <c r="C30" s="186" t="s">
        <v>162</v>
      </c>
      <c r="D30" s="171" t="s">
        <v>129</v>
      </c>
      <c r="E30" s="172">
        <v>29.534600000000001</v>
      </c>
      <c r="F30" s="173"/>
      <c r="G30" s="174">
        <f>ROUND(E30*F30,2)</f>
        <v>0</v>
      </c>
      <c r="H30" s="173"/>
      <c r="I30" s="174">
        <f>ROUND(E30*H30,2)</f>
        <v>0</v>
      </c>
      <c r="J30" s="173"/>
      <c r="K30" s="174">
        <f>ROUND(E30*J30,2)</f>
        <v>0</v>
      </c>
      <c r="L30" s="174">
        <v>21</v>
      </c>
      <c r="M30" s="174">
        <f>G30*(1+L30/100)</f>
        <v>0</v>
      </c>
      <c r="N30" s="174">
        <v>0</v>
      </c>
      <c r="O30" s="174">
        <f>ROUND(E30*N30,2)</f>
        <v>0</v>
      </c>
      <c r="P30" s="174">
        <v>0</v>
      </c>
      <c r="Q30" s="174">
        <f>ROUND(E30*P30,2)</f>
        <v>0</v>
      </c>
      <c r="R30" s="174" t="s">
        <v>130</v>
      </c>
      <c r="S30" s="174" t="s">
        <v>131</v>
      </c>
      <c r="T30" s="175" t="s">
        <v>132</v>
      </c>
      <c r="U30" s="157">
        <v>0</v>
      </c>
      <c r="V30" s="157">
        <f>ROUND(E30*U30,2)</f>
        <v>0</v>
      </c>
      <c r="W30" s="157"/>
      <c r="X30" s="157" t="s">
        <v>133</v>
      </c>
      <c r="Y30" s="148"/>
      <c r="Z30" s="148"/>
      <c r="AA30" s="148"/>
      <c r="AB30" s="148"/>
      <c r="AC30" s="148"/>
      <c r="AD30" s="148"/>
      <c r="AE30" s="148"/>
      <c r="AF30" s="148"/>
      <c r="AG30" s="148" t="s">
        <v>134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87" t="s">
        <v>152</v>
      </c>
      <c r="D31" s="158"/>
      <c r="E31" s="159">
        <v>29.534600000000001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138</v>
      </c>
      <c r="AH31" s="148">
        <v>5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x14ac:dyDescent="0.2">
      <c r="A32" s="163" t="s">
        <v>125</v>
      </c>
      <c r="B32" s="164" t="s">
        <v>65</v>
      </c>
      <c r="C32" s="185" t="s">
        <v>66</v>
      </c>
      <c r="D32" s="165"/>
      <c r="E32" s="166"/>
      <c r="F32" s="167"/>
      <c r="G32" s="167">
        <f>SUMIF(AG33:AG58,"&lt;&gt;NOR",G33:G58)</f>
        <v>0</v>
      </c>
      <c r="H32" s="167"/>
      <c r="I32" s="167">
        <f>SUM(I33:I58)</f>
        <v>0</v>
      </c>
      <c r="J32" s="167"/>
      <c r="K32" s="167">
        <f>SUM(K33:K58)</f>
        <v>0</v>
      </c>
      <c r="L32" s="167"/>
      <c r="M32" s="167">
        <f>SUM(M33:M58)</f>
        <v>0</v>
      </c>
      <c r="N32" s="167"/>
      <c r="O32" s="167">
        <f>SUM(O33:O58)</f>
        <v>52.31</v>
      </c>
      <c r="P32" s="167"/>
      <c r="Q32" s="167">
        <f>SUM(Q33:Q58)</f>
        <v>0</v>
      </c>
      <c r="R32" s="167"/>
      <c r="S32" s="167"/>
      <c r="T32" s="168"/>
      <c r="U32" s="162"/>
      <c r="V32" s="162">
        <f>SUM(V33:V58)</f>
        <v>55.4</v>
      </c>
      <c r="W32" s="162"/>
      <c r="X32" s="162"/>
      <c r="AG32" t="s">
        <v>126</v>
      </c>
    </row>
    <row r="33" spans="1:60" outlineLevel="1" x14ac:dyDescent="0.2">
      <c r="A33" s="169">
        <v>14</v>
      </c>
      <c r="B33" s="170" t="s">
        <v>169</v>
      </c>
      <c r="C33" s="186" t="s">
        <v>170</v>
      </c>
      <c r="D33" s="171" t="s">
        <v>129</v>
      </c>
      <c r="E33" s="172">
        <v>4.5697599999999996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21</v>
      </c>
      <c r="M33" s="174">
        <f>G33*(1+L33/100)</f>
        <v>0</v>
      </c>
      <c r="N33" s="174">
        <v>2.16</v>
      </c>
      <c r="O33" s="174">
        <f>ROUND(E33*N33,2)</f>
        <v>9.8699999999999992</v>
      </c>
      <c r="P33" s="174">
        <v>0</v>
      </c>
      <c r="Q33" s="174">
        <f>ROUND(E33*P33,2)</f>
        <v>0</v>
      </c>
      <c r="R33" s="174" t="s">
        <v>171</v>
      </c>
      <c r="S33" s="174" t="s">
        <v>131</v>
      </c>
      <c r="T33" s="175" t="s">
        <v>132</v>
      </c>
      <c r="U33" s="157">
        <v>1.085</v>
      </c>
      <c r="V33" s="157">
        <f>ROUND(E33*U33,2)</f>
        <v>4.96</v>
      </c>
      <c r="W33" s="157"/>
      <c r="X33" s="157" t="s">
        <v>133</v>
      </c>
      <c r="Y33" s="148"/>
      <c r="Z33" s="148"/>
      <c r="AA33" s="148"/>
      <c r="AB33" s="148"/>
      <c r="AC33" s="148"/>
      <c r="AD33" s="148"/>
      <c r="AE33" s="148"/>
      <c r="AF33" s="148"/>
      <c r="AG33" s="148" t="s">
        <v>134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87" t="s">
        <v>172</v>
      </c>
      <c r="D34" s="158"/>
      <c r="E34" s="159">
        <v>4.5697599999999996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138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69">
        <v>15</v>
      </c>
      <c r="B35" s="170" t="s">
        <v>173</v>
      </c>
      <c r="C35" s="186" t="s">
        <v>174</v>
      </c>
      <c r="D35" s="171" t="s">
        <v>129</v>
      </c>
      <c r="E35" s="172">
        <v>4.7519999999999998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21</v>
      </c>
      <c r="M35" s="174">
        <f>G35*(1+L35/100)</f>
        <v>0</v>
      </c>
      <c r="N35" s="174">
        <v>2.5249999999999999</v>
      </c>
      <c r="O35" s="174">
        <f>ROUND(E35*N35,2)</f>
        <v>12</v>
      </c>
      <c r="P35" s="174">
        <v>0</v>
      </c>
      <c r="Q35" s="174">
        <f>ROUND(E35*P35,2)</f>
        <v>0</v>
      </c>
      <c r="R35" s="174" t="s">
        <v>163</v>
      </c>
      <c r="S35" s="174" t="s">
        <v>131</v>
      </c>
      <c r="T35" s="175" t="s">
        <v>132</v>
      </c>
      <c r="U35" s="157">
        <v>0.48</v>
      </c>
      <c r="V35" s="157">
        <f>ROUND(E35*U35,2)</f>
        <v>2.2799999999999998</v>
      </c>
      <c r="W35" s="157"/>
      <c r="X35" s="157" t="s">
        <v>133</v>
      </c>
      <c r="Y35" s="148"/>
      <c r="Z35" s="148"/>
      <c r="AA35" s="148"/>
      <c r="AB35" s="148"/>
      <c r="AC35" s="148"/>
      <c r="AD35" s="148"/>
      <c r="AE35" s="148"/>
      <c r="AF35" s="148"/>
      <c r="AG35" s="148" t="s">
        <v>134</v>
      </c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258" t="s">
        <v>175</v>
      </c>
      <c r="D36" s="259"/>
      <c r="E36" s="259"/>
      <c r="F36" s="259"/>
      <c r="G36" s="259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136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87" t="s">
        <v>176</v>
      </c>
      <c r="D37" s="158"/>
      <c r="E37" s="159">
        <v>4.7519999999999998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138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69">
        <v>16</v>
      </c>
      <c r="B38" s="170" t="s">
        <v>177</v>
      </c>
      <c r="C38" s="186" t="s">
        <v>178</v>
      </c>
      <c r="D38" s="171" t="s">
        <v>164</v>
      </c>
      <c r="E38" s="172">
        <v>9.4480000000000004</v>
      </c>
      <c r="F38" s="173"/>
      <c r="G38" s="174">
        <f>ROUND(E38*F38,2)</f>
        <v>0</v>
      </c>
      <c r="H38" s="173"/>
      <c r="I38" s="174">
        <f>ROUND(E38*H38,2)</f>
        <v>0</v>
      </c>
      <c r="J38" s="173"/>
      <c r="K38" s="174">
        <f>ROUND(E38*J38,2)</f>
        <v>0</v>
      </c>
      <c r="L38" s="174">
        <v>21</v>
      </c>
      <c r="M38" s="174">
        <f>G38*(1+L38/100)</f>
        <v>0</v>
      </c>
      <c r="N38" s="174">
        <v>3.9199999999999999E-2</v>
      </c>
      <c r="O38" s="174">
        <f>ROUND(E38*N38,2)</f>
        <v>0.37</v>
      </c>
      <c r="P38" s="174">
        <v>0</v>
      </c>
      <c r="Q38" s="174">
        <f>ROUND(E38*P38,2)</f>
        <v>0</v>
      </c>
      <c r="R38" s="174" t="s">
        <v>163</v>
      </c>
      <c r="S38" s="174" t="s">
        <v>131</v>
      </c>
      <c r="T38" s="175" t="s">
        <v>132</v>
      </c>
      <c r="U38" s="157">
        <v>1.6</v>
      </c>
      <c r="V38" s="157">
        <f>ROUND(E38*U38,2)</f>
        <v>15.12</v>
      </c>
      <c r="W38" s="157"/>
      <c r="X38" s="157" t="s">
        <v>133</v>
      </c>
      <c r="Y38" s="148"/>
      <c r="Z38" s="148"/>
      <c r="AA38" s="148"/>
      <c r="AB38" s="148"/>
      <c r="AC38" s="148"/>
      <c r="AD38" s="148"/>
      <c r="AE38" s="148"/>
      <c r="AF38" s="148"/>
      <c r="AG38" s="148" t="s">
        <v>134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55"/>
      <c r="B39" s="156"/>
      <c r="C39" s="258" t="s">
        <v>179</v>
      </c>
      <c r="D39" s="259"/>
      <c r="E39" s="259"/>
      <c r="F39" s="259"/>
      <c r="G39" s="259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136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76" t="str">
        <f>C39</f>
        <v>svislé nebo šikmé (odkloněné) , půdorysně přímé nebo zalomené, stěn základových desek ve volných nebo zapažených jámách, rýhách, šachtách, včetně případných vzpěr,</v>
      </c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87" t="s">
        <v>180</v>
      </c>
      <c r="D40" s="158"/>
      <c r="E40" s="159">
        <v>9.4480000000000004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138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69">
        <v>17</v>
      </c>
      <c r="B41" s="170" t="s">
        <v>181</v>
      </c>
      <c r="C41" s="186" t="s">
        <v>182</v>
      </c>
      <c r="D41" s="171" t="s">
        <v>164</v>
      </c>
      <c r="E41" s="172">
        <v>9.4480000000000004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21</v>
      </c>
      <c r="M41" s="174">
        <f>G41*(1+L41/100)</f>
        <v>0</v>
      </c>
      <c r="N41" s="174">
        <v>0</v>
      </c>
      <c r="O41" s="174">
        <f>ROUND(E41*N41,2)</f>
        <v>0</v>
      </c>
      <c r="P41" s="174">
        <v>0</v>
      </c>
      <c r="Q41" s="174">
        <f>ROUND(E41*P41,2)</f>
        <v>0</v>
      </c>
      <c r="R41" s="174" t="s">
        <v>163</v>
      </c>
      <c r="S41" s="174" t="s">
        <v>131</v>
      </c>
      <c r="T41" s="175" t="s">
        <v>132</v>
      </c>
      <c r="U41" s="157">
        <v>0.32</v>
      </c>
      <c r="V41" s="157">
        <f>ROUND(E41*U41,2)</f>
        <v>3.02</v>
      </c>
      <c r="W41" s="157"/>
      <c r="X41" s="157" t="s">
        <v>133</v>
      </c>
      <c r="Y41" s="148"/>
      <c r="Z41" s="148"/>
      <c r="AA41" s="148"/>
      <c r="AB41" s="148"/>
      <c r="AC41" s="148"/>
      <c r="AD41" s="148"/>
      <c r="AE41" s="148"/>
      <c r="AF41" s="148"/>
      <c r="AG41" s="148" t="s">
        <v>134</v>
      </c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ht="22.5" outlineLevel="1" x14ac:dyDescent="0.2">
      <c r="A42" s="155"/>
      <c r="B42" s="156"/>
      <c r="C42" s="258" t="s">
        <v>179</v>
      </c>
      <c r="D42" s="259"/>
      <c r="E42" s="259"/>
      <c r="F42" s="259"/>
      <c r="G42" s="259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136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76" t="str">
        <f>C42</f>
        <v>svislé nebo šikmé (odkloněné) , půdorysně přímé nebo zalomené, stěn základových desek ve volných nebo zapažených jámách, rýhách, šachtách, včetně případných vzpěr,</v>
      </c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260" t="s">
        <v>183</v>
      </c>
      <c r="D43" s="261"/>
      <c r="E43" s="261"/>
      <c r="F43" s="261"/>
      <c r="G43" s="261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159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187" t="s">
        <v>184</v>
      </c>
      <c r="D44" s="158"/>
      <c r="E44" s="159">
        <v>9.4480000000000004</v>
      </c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138</v>
      </c>
      <c r="AH44" s="148">
        <v>5</v>
      </c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69">
        <v>18</v>
      </c>
      <c r="B45" s="170" t="s">
        <v>185</v>
      </c>
      <c r="C45" s="186" t="s">
        <v>186</v>
      </c>
      <c r="D45" s="171" t="s">
        <v>168</v>
      </c>
      <c r="E45" s="172">
        <v>0.11519</v>
      </c>
      <c r="F45" s="173"/>
      <c r="G45" s="174">
        <f>ROUND(E45*F45,2)</f>
        <v>0</v>
      </c>
      <c r="H45" s="173"/>
      <c r="I45" s="174">
        <f>ROUND(E45*H45,2)</f>
        <v>0</v>
      </c>
      <c r="J45" s="173"/>
      <c r="K45" s="174">
        <f>ROUND(E45*J45,2)</f>
        <v>0</v>
      </c>
      <c r="L45" s="174">
        <v>21</v>
      </c>
      <c r="M45" s="174">
        <f>G45*(1+L45/100)</f>
        <v>0</v>
      </c>
      <c r="N45" s="174">
        <v>1.0554399999999999</v>
      </c>
      <c r="O45" s="174">
        <f>ROUND(E45*N45,2)</f>
        <v>0.12</v>
      </c>
      <c r="P45" s="174">
        <v>0</v>
      </c>
      <c r="Q45" s="174">
        <f>ROUND(E45*P45,2)</f>
        <v>0</v>
      </c>
      <c r="R45" s="174" t="s">
        <v>163</v>
      </c>
      <c r="S45" s="174" t="s">
        <v>131</v>
      </c>
      <c r="T45" s="175" t="s">
        <v>132</v>
      </c>
      <c r="U45" s="157">
        <v>15.231</v>
      </c>
      <c r="V45" s="157">
        <f>ROUND(E45*U45,2)</f>
        <v>1.75</v>
      </c>
      <c r="W45" s="157"/>
      <c r="X45" s="157" t="s">
        <v>133</v>
      </c>
      <c r="Y45" s="148"/>
      <c r="Z45" s="148"/>
      <c r="AA45" s="148"/>
      <c r="AB45" s="148"/>
      <c r="AC45" s="148"/>
      <c r="AD45" s="148"/>
      <c r="AE45" s="148"/>
      <c r="AF45" s="148"/>
      <c r="AG45" s="148" t="s">
        <v>134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58" t="s">
        <v>187</v>
      </c>
      <c r="D46" s="259"/>
      <c r="E46" s="259"/>
      <c r="F46" s="259"/>
      <c r="G46" s="259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136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87" t="s">
        <v>188</v>
      </c>
      <c r="D47" s="158"/>
      <c r="E47" s="159">
        <v>0.11519</v>
      </c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138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69">
        <v>19</v>
      </c>
      <c r="B48" s="170" t="s">
        <v>189</v>
      </c>
      <c r="C48" s="186" t="s">
        <v>190</v>
      </c>
      <c r="D48" s="171" t="s">
        <v>164</v>
      </c>
      <c r="E48" s="172">
        <v>11.83</v>
      </c>
      <c r="F48" s="173"/>
      <c r="G48" s="174">
        <f>ROUND(E48*F48,2)</f>
        <v>0</v>
      </c>
      <c r="H48" s="173"/>
      <c r="I48" s="174">
        <f>ROUND(E48*H48,2)</f>
        <v>0</v>
      </c>
      <c r="J48" s="173"/>
      <c r="K48" s="174">
        <f>ROUND(E48*J48,2)</f>
        <v>0</v>
      </c>
      <c r="L48" s="174">
        <v>21</v>
      </c>
      <c r="M48" s="174">
        <f>G48*(1+L48/100)</f>
        <v>0</v>
      </c>
      <c r="N48" s="174">
        <v>0.96299999999999997</v>
      </c>
      <c r="O48" s="174">
        <f>ROUND(E48*N48,2)</f>
        <v>11.39</v>
      </c>
      <c r="P48" s="174">
        <v>0</v>
      </c>
      <c r="Q48" s="174">
        <f>ROUND(E48*P48,2)</f>
        <v>0</v>
      </c>
      <c r="R48" s="174" t="s">
        <v>163</v>
      </c>
      <c r="S48" s="174" t="s">
        <v>131</v>
      </c>
      <c r="T48" s="175" t="s">
        <v>132</v>
      </c>
      <c r="U48" s="157">
        <v>1.22</v>
      </c>
      <c r="V48" s="157">
        <f>ROUND(E48*U48,2)</f>
        <v>14.43</v>
      </c>
      <c r="W48" s="157"/>
      <c r="X48" s="157" t="s">
        <v>133</v>
      </c>
      <c r="Y48" s="148"/>
      <c r="Z48" s="148"/>
      <c r="AA48" s="148"/>
      <c r="AB48" s="148"/>
      <c r="AC48" s="148"/>
      <c r="AD48" s="148"/>
      <c r="AE48" s="148"/>
      <c r="AF48" s="148"/>
      <c r="AG48" s="148" t="s">
        <v>134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258" t="s">
        <v>191</v>
      </c>
      <c r="D49" s="259"/>
      <c r="E49" s="259"/>
      <c r="F49" s="259"/>
      <c r="G49" s="259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136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87" t="s">
        <v>192</v>
      </c>
      <c r="D50" s="158"/>
      <c r="E50" s="159">
        <v>11.83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138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69">
        <v>20</v>
      </c>
      <c r="B51" s="170" t="s">
        <v>193</v>
      </c>
      <c r="C51" s="186" t="s">
        <v>194</v>
      </c>
      <c r="D51" s="171" t="s">
        <v>129</v>
      </c>
      <c r="E51" s="172">
        <v>6.6059999999999999</v>
      </c>
      <c r="F51" s="173"/>
      <c r="G51" s="174">
        <f>ROUND(E51*F51,2)</f>
        <v>0</v>
      </c>
      <c r="H51" s="173"/>
      <c r="I51" s="174">
        <f>ROUND(E51*H51,2)</f>
        <v>0</v>
      </c>
      <c r="J51" s="173"/>
      <c r="K51" s="174">
        <f>ROUND(E51*J51,2)</f>
        <v>0</v>
      </c>
      <c r="L51" s="174">
        <v>21</v>
      </c>
      <c r="M51" s="174">
        <f>G51*(1+L51/100)</f>
        <v>0</v>
      </c>
      <c r="N51" s="174">
        <v>2.5249999999999999</v>
      </c>
      <c r="O51" s="174">
        <f>ROUND(E51*N51,2)</f>
        <v>16.68</v>
      </c>
      <c r="P51" s="174">
        <v>0</v>
      </c>
      <c r="Q51" s="174">
        <f>ROUND(E51*P51,2)</f>
        <v>0</v>
      </c>
      <c r="R51" s="174" t="s">
        <v>163</v>
      </c>
      <c r="S51" s="174" t="s">
        <v>131</v>
      </c>
      <c r="T51" s="175" t="s">
        <v>132</v>
      </c>
      <c r="U51" s="157">
        <v>0.47699999999999998</v>
      </c>
      <c r="V51" s="157">
        <f>ROUND(E51*U51,2)</f>
        <v>3.15</v>
      </c>
      <c r="W51" s="157"/>
      <c r="X51" s="157" t="s">
        <v>133</v>
      </c>
      <c r="Y51" s="148"/>
      <c r="Z51" s="148"/>
      <c r="AA51" s="148"/>
      <c r="AB51" s="148"/>
      <c r="AC51" s="148"/>
      <c r="AD51" s="148"/>
      <c r="AE51" s="148"/>
      <c r="AF51" s="148"/>
      <c r="AG51" s="148" t="s">
        <v>134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262" t="s">
        <v>195</v>
      </c>
      <c r="D52" s="263"/>
      <c r="E52" s="263"/>
      <c r="F52" s="263"/>
      <c r="G52" s="263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159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87" t="s">
        <v>196</v>
      </c>
      <c r="D53" s="158"/>
      <c r="E53" s="159">
        <v>6.6059999999999999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138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69">
        <v>21</v>
      </c>
      <c r="B54" s="170" t="s">
        <v>197</v>
      </c>
      <c r="C54" s="186" t="s">
        <v>198</v>
      </c>
      <c r="D54" s="171" t="s">
        <v>129</v>
      </c>
      <c r="E54" s="172">
        <v>0.6</v>
      </c>
      <c r="F54" s="173"/>
      <c r="G54" s="174">
        <f>ROUND(E54*F54,2)</f>
        <v>0</v>
      </c>
      <c r="H54" s="173"/>
      <c r="I54" s="174">
        <f>ROUND(E54*H54,2)</f>
        <v>0</v>
      </c>
      <c r="J54" s="173"/>
      <c r="K54" s="174">
        <f>ROUND(E54*J54,2)</f>
        <v>0</v>
      </c>
      <c r="L54" s="174">
        <v>21</v>
      </c>
      <c r="M54" s="174">
        <f>G54*(1+L54/100)</f>
        <v>0</v>
      </c>
      <c r="N54" s="174">
        <v>2.5249999999999999</v>
      </c>
      <c r="O54" s="174">
        <f>ROUND(E54*N54,2)</f>
        <v>1.52</v>
      </c>
      <c r="P54" s="174">
        <v>0</v>
      </c>
      <c r="Q54" s="174">
        <f>ROUND(E54*P54,2)</f>
        <v>0</v>
      </c>
      <c r="R54" s="174" t="s">
        <v>163</v>
      </c>
      <c r="S54" s="174" t="s">
        <v>131</v>
      </c>
      <c r="T54" s="175" t="s">
        <v>132</v>
      </c>
      <c r="U54" s="157">
        <v>0.47699999999999998</v>
      </c>
      <c r="V54" s="157">
        <f>ROUND(E54*U54,2)</f>
        <v>0.28999999999999998</v>
      </c>
      <c r="W54" s="157"/>
      <c r="X54" s="157" t="s">
        <v>133</v>
      </c>
      <c r="Y54" s="148"/>
      <c r="Z54" s="148"/>
      <c r="AA54" s="148"/>
      <c r="AB54" s="148"/>
      <c r="AC54" s="148"/>
      <c r="AD54" s="148"/>
      <c r="AE54" s="148"/>
      <c r="AF54" s="148"/>
      <c r="AG54" s="148" t="s">
        <v>134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87" t="s">
        <v>142</v>
      </c>
      <c r="D55" s="158"/>
      <c r="E55" s="159">
        <v>0.6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138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69">
        <v>22</v>
      </c>
      <c r="B56" s="170" t="s">
        <v>199</v>
      </c>
      <c r="C56" s="186" t="s">
        <v>200</v>
      </c>
      <c r="D56" s="171" t="s">
        <v>168</v>
      </c>
      <c r="E56" s="172">
        <v>0.35489999999999999</v>
      </c>
      <c r="F56" s="173"/>
      <c r="G56" s="174">
        <f>ROUND(E56*F56,2)</f>
        <v>0</v>
      </c>
      <c r="H56" s="173"/>
      <c r="I56" s="174">
        <f>ROUND(E56*H56,2)</f>
        <v>0</v>
      </c>
      <c r="J56" s="173"/>
      <c r="K56" s="174">
        <f>ROUND(E56*J56,2)</f>
        <v>0</v>
      </c>
      <c r="L56" s="174">
        <v>21</v>
      </c>
      <c r="M56" s="174">
        <f>G56*(1+L56/100)</f>
        <v>0</v>
      </c>
      <c r="N56" s="174">
        <v>1.0210999999999999</v>
      </c>
      <c r="O56" s="174">
        <f>ROUND(E56*N56,2)</f>
        <v>0.36</v>
      </c>
      <c r="P56" s="174">
        <v>0</v>
      </c>
      <c r="Q56" s="174">
        <f>ROUND(E56*P56,2)</f>
        <v>0</v>
      </c>
      <c r="R56" s="174" t="s">
        <v>163</v>
      </c>
      <c r="S56" s="174" t="s">
        <v>131</v>
      </c>
      <c r="T56" s="175" t="s">
        <v>132</v>
      </c>
      <c r="U56" s="157">
        <v>29.292000000000002</v>
      </c>
      <c r="V56" s="157">
        <f>ROUND(E56*U56,2)</f>
        <v>10.4</v>
      </c>
      <c r="W56" s="157"/>
      <c r="X56" s="157" t="s">
        <v>133</v>
      </c>
      <c r="Y56" s="148"/>
      <c r="Z56" s="148"/>
      <c r="AA56" s="148"/>
      <c r="AB56" s="148"/>
      <c r="AC56" s="148"/>
      <c r="AD56" s="148"/>
      <c r="AE56" s="148"/>
      <c r="AF56" s="148"/>
      <c r="AG56" s="148" t="s">
        <v>134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258" t="s">
        <v>187</v>
      </c>
      <c r="D57" s="259"/>
      <c r="E57" s="259"/>
      <c r="F57" s="259"/>
      <c r="G57" s="259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136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87" t="s">
        <v>201</v>
      </c>
      <c r="D58" s="158"/>
      <c r="E58" s="159">
        <v>0.35489999999999999</v>
      </c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138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63" t="s">
        <v>125</v>
      </c>
      <c r="B59" s="164" t="s">
        <v>67</v>
      </c>
      <c r="C59" s="185" t="s">
        <v>68</v>
      </c>
      <c r="D59" s="165"/>
      <c r="E59" s="166"/>
      <c r="F59" s="167"/>
      <c r="G59" s="167">
        <f>SUMIF(AG60:AG85,"&lt;&gt;NOR",G60:G85)</f>
        <v>0</v>
      </c>
      <c r="H59" s="167"/>
      <c r="I59" s="167">
        <f>SUM(I60:I85)</f>
        <v>0</v>
      </c>
      <c r="J59" s="167"/>
      <c r="K59" s="167">
        <f>SUM(K60:K85)</f>
        <v>0</v>
      </c>
      <c r="L59" s="167"/>
      <c r="M59" s="167">
        <f>SUM(M60:M85)</f>
        <v>0</v>
      </c>
      <c r="N59" s="167"/>
      <c r="O59" s="167">
        <f>SUM(O60:O85)</f>
        <v>17.12</v>
      </c>
      <c r="P59" s="167"/>
      <c r="Q59" s="167">
        <f>SUM(Q60:Q85)</f>
        <v>0</v>
      </c>
      <c r="R59" s="167"/>
      <c r="S59" s="167"/>
      <c r="T59" s="168"/>
      <c r="U59" s="162"/>
      <c r="V59" s="162">
        <f>SUM(V60:V85)</f>
        <v>63.599999999999994</v>
      </c>
      <c r="W59" s="162"/>
      <c r="X59" s="162"/>
      <c r="AG59" t="s">
        <v>126</v>
      </c>
    </row>
    <row r="60" spans="1:60" ht="33.75" outlineLevel="1" x14ac:dyDescent="0.2">
      <c r="A60" s="169">
        <v>23</v>
      </c>
      <c r="B60" s="170" t="s">
        <v>202</v>
      </c>
      <c r="C60" s="186" t="s">
        <v>203</v>
      </c>
      <c r="D60" s="171" t="s">
        <v>164</v>
      </c>
      <c r="E60" s="172">
        <v>48.705500000000001</v>
      </c>
      <c r="F60" s="173"/>
      <c r="G60" s="174">
        <f>ROUND(E60*F60,2)</f>
        <v>0</v>
      </c>
      <c r="H60" s="173"/>
      <c r="I60" s="174">
        <f>ROUND(E60*H60,2)</f>
        <v>0</v>
      </c>
      <c r="J60" s="173"/>
      <c r="K60" s="174">
        <f>ROUND(E60*J60,2)</f>
        <v>0</v>
      </c>
      <c r="L60" s="174">
        <v>21</v>
      </c>
      <c r="M60" s="174">
        <f>G60*(1+L60/100)</f>
        <v>0</v>
      </c>
      <c r="N60" s="174">
        <v>0.30964999999999998</v>
      </c>
      <c r="O60" s="174">
        <f>ROUND(E60*N60,2)</f>
        <v>15.08</v>
      </c>
      <c r="P60" s="174">
        <v>0</v>
      </c>
      <c r="Q60" s="174">
        <f>ROUND(E60*P60,2)</f>
        <v>0</v>
      </c>
      <c r="R60" s="174" t="s">
        <v>163</v>
      </c>
      <c r="S60" s="174" t="s">
        <v>131</v>
      </c>
      <c r="T60" s="175" t="s">
        <v>132</v>
      </c>
      <c r="U60" s="157">
        <v>1.0604</v>
      </c>
      <c r="V60" s="157">
        <f>ROUND(E60*U60,2)</f>
        <v>51.65</v>
      </c>
      <c r="W60" s="157"/>
      <c r="X60" s="157" t="s">
        <v>133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134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87" t="s">
        <v>204</v>
      </c>
      <c r="D61" s="158"/>
      <c r="E61" s="159">
        <v>61.828000000000003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138</v>
      </c>
      <c r="AH61" s="148">
        <v>0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87" t="s">
        <v>205</v>
      </c>
      <c r="D62" s="158"/>
      <c r="E62" s="159">
        <v>-1.62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138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87" t="s">
        <v>206</v>
      </c>
      <c r="D63" s="158"/>
      <c r="E63" s="159">
        <v>-2.25</v>
      </c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138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87" t="s">
        <v>207</v>
      </c>
      <c r="D64" s="158"/>
      <c r="E64" s="159">
        <v>-3.87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138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87" t="s">
        <v>208</v>
      </c>
      <c r="D65" s="158"/>
      <c r="E65" s="159">
        <v>-5.3825000000000003</v>
      </c>
      <c r="F65" s="157"/>
      <c r="G65" s="157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138</v>
      </c>
      <c r="AH65" s="148">
        <v>0</v>
      </c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ht="22.5" outlineLevel="1" x14ac:dyDescent="0.2">
      <c r="A66" s="169">
        <v>24</v>
      </c>
      <c r="B66" s="170" t="s">
        <v>209</v>
      </c>
      <c r="C66" s="186" t="s">
        <v>210</v>
      </c>
      <c r="D66" s="171" t="s">
        <v>211</v>
      </c>
      <c r="E66" s="172">
        <v>1</v>
      </c>
      <c r="F66" s="173"/>
      <c r="G66" s="174">
        <f>ROUND(E66*F66,2)</f>
        <v>0</v>
      </c>
      <c r="H66" s="173"/>
      <c r="I66" s="174">
        <f>ROUND(E66*H66,2)</f>
        <v>0</v>
      </c>
      <c r="J66" s="173"/>
      <c r="K66" s="174">
        <f>ROUND(E66*J66,2)</f>
        <v>0</v>
      </c>
      <c r="L66" s="174">
        <v>21</v>
      </c>
      <c r="M66" s="174">
        <f>G66*(1+L66/100)</f>
        <v>0</v>
      </c>
      <c r="N66" s="174">
        <v>2.5749999999999999E-2</v>
      </c>
      <c r="O66" s="174">
        <f>ROUND(E66*N66,2)</f>
        <v>0.03</v>
      </c>
      <c r="P66" s="174">
        <v>0</v>
      </c>
      <c r="Q66" s="174">
        <f>ROUND(E66*P66,2)</f>
        <v>0</v>
      </c>
      <c r="R66" s="174" t="s">
        <v>163</v>
      </c>
      <c r="S66" s="174" t="s">
        <v>131</v>
      </c>
      <c r="T66" s="175" t="s">
        <v>132</v>
      </c>
      <c r="U66" s="157">
        <v>0.3175</v>
      </c>
      <c r="V66" s="157">
        <f>ROUND(E66*U66,2)</f>
        <v>0.32</v>
      </c>
      <c r="W66" s="157"/>
      <c r="X66" s="157" t="s">
        <v>133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134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262" t="s">
        <v>212</v>
      </c>
      <c r="D67" s="263"/>
      <c r="E67" s="263"/>
      <c r="F67" s="263"/>
      <c r="G67" s="263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159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87" t="s">
        <v>213</v>
      </c>
      <c r="D68" s="158"/>
      <c r="E68" s="159">
        <v>1</v>
      </c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138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ht="22.5" outlineLevel="1" x14ac:dyDescent="0.2">
      <c r="A69" s="169">
        <v>25</v>
      </c>
      <c r="B69" s="170" t="s">
        <v>214</v>
      </c>
      <c r="C69" s="186" t="s">
        <v>215</v>
      </c>
      <c r="D69" s="171" t="s">
        <v>211</v>
      </c>
      <c r="E69" s="172">
        <v>4</v>
      </c>
      <c r="F69" s="173"/>
      <c r="G69" s="174">
        <f>ROUND(E69*F69,2)</f>
        <v>0</v>
      </c>
      <c r="H69" s="173"/>
      <c r="I69" s="174">
        <f>ROUND(E69*H69,2)</f>
        <v>0</v>
      </c>
      <c r="J69" s="173"/>
      <c r="K69" s="174">
        <f>ROUND(E69*J69,2)</f>
        <v>0</v>
      </c>
      <c r="L69" s="174">
        <v>21</v>
      </c>
      <c r="M69" s="174">
        <f>G69*(1+L69/100)</f>
        <v>0</v>
      </c>
      <c r="N69" s="174">
        <v>8.1059999999999993E-2</v>
      </c>
      <c r="O69" s="174">
        <f>ROUND(E69*N69,2)</f>
        <v>0.32</v>
      </c>
      <c r="P69" s="174">
        <v>0</v>
      </c>
      <c r="Q69" s="174">
        <f>ROUND(E69*P69,2)</f>
        <v>0</v>
      </c>
      <c r="R69" s="174" t="s">
        <v>163</v>
      </c>
      <c r="S69" s="174" t="s">
        <v>131</v>
      </c>
      <c r="T69" s="175" t="s">
        <v>132</v>
      </c>
      <c r="U69" s="157">
        <v>0.35</v>
      </c>
      <c r="V69" s="157">
        <f>ROUND(E69*U69,2)</f>
        <v>1.4</v>
      </c>
      <c r="W69" s="157"/>
      <c r="X69" s="157" t="s">
        <v>133</v>
      </c>
      <c r="Y69" s="148"/>
      <c r="Z69" s="148"/>
      <c r="AA69" s="148"/>
      <c r="AB69" s="148"/>
      <c r="AC69" s="148"/>
      <c r="AD69" s="148"/>
      <c r="AE69" s="148"/>
      <c r="AF69" s="148"/>
      <c r="AG69" s="148" t="s">
        <v>134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187" t="s">
        <v>69</v>
      </c>
      <c r="D70" s="158"/>
      <c r="E70" s="159">
        <v>4</v>
      </c>
      <c r="F70" s="157"/>
      <c r="G70" s="157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138</v>
      </c>
      <c r="AH70" s="148">
        <v>0</v>
      </c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69">
        <v>26</v>
      </c>
      <c r="B71" s="170" t="s">
        <v>216</v>
      </c>
      <c r="C71" s="186" t="s">
        <v>217</v>
      </c>
      <c r="D71" s="171" t="s">
        <v>211</v>
      </c>
      <c r="E71" s="172">
        <v>8</v>
      </c>
      <c r="F71" s="173"/>
      <c r="G71" s="174">
        <f>ROUND(E71*F71,2)</f>
        <v>0</v>
      </c>
      <c r="H71" s="173"/>
      <c r="I71" s="174">
        <f>ROUND(E71*H71,2)</f>
        <v>0</v>
      </c>
      <c r="J71" s="173"/>
      <c r="K71" s="174">
        <f>ROUND(E71*J71,2)</f>
        <v>0</v>
      </c>
      <c r="L71" s="174">
        <v>21</v>
      </c>
      <c r="M71" s="174">
        <f>G71*(1+L71/100)</f>
        <v>0</v>
      </c>
      <c r="N71" s="174">
        <v>9.8909999999999998E-2</v>
      </c>
      <c r="O71" s="174">
        <f>ROUND(E71*N71,2)</f>
        <v>0.79</v>
      </c>
      <c r="P71" s="174">
        <v>0</v>
      </c>
      <c r="Q71" s="174">
        <f>ROUND(E71*P71,2)</f>
        <v>0</v>
      </c>
      <c r="R71" s="174" t="s">
        <v>163</v>
      </c>
      <c r="S71" s="174" t="s">
        <v>131</v>
      </c>
      <c r="T71" s="175" t="s">
        <v>132</v>
      </c>
      <c r="U71" s="157">
        <v>0.41</v>
      </c>
      <c r="V71" s="157">
        <f>ROUND(E71*U71,2)</f>
        <v>3.28</v>
      </c>
      <c r="W71" s="157"/>
      <c r="X71" s="157" t="s">
        <v>133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134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87" t="s">
        <v>218</v>
      </c>
      <c r="D72" s="158"/>
      <c r="E72" s="159">
        <v>8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138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69">
        <v>27</v>
      </c>
      <c r="B73" s="170" t="s">
        <v>219</v>
      </c>
      <c r="C73" s="186" t="s">
        <v>220</v>
      </c>
      <c r="D73" s="171" t="s">
        <v>221</v>
      </c>
      <c r="E73" s="172">
        <v>7.75</v>
      </c>
      <c r="F73" s="173"/>
      <c r="G73" s="174">
        <f>ROUND(E73*F73,2)</f>
        <v>0</v>
      </c>
      <c r="H73" s="173"/>
      <c r="I73" s="174">
        <f>ROUND(E73*H73,2)</f>
        <v>0</v>
      </c>
      <c r="J73" s="173"/>
      <c r="K73" s="174">
        <f>ROUND(E73*J73,2)</f>
        <v>0</v>
      </c>
      <c r="L73" s="174">
        <v>21</v>
      </c>
      <c r="M73" s="174">
        <f>G73*(1+L73/100)</f>
        <v>0</v>
      </c>
      <c r="N73" s="174">
        <v>8.3000000000000001E-4</v>
      </c>
      <c r="O73" s="174">
        <f>ROUND(E73*N73,2)</f>
        <v>0.01</v>
      </c>
      <c r="P73" s="174">
        <v>0</v>
      </c>
      <c r="Q73" s="174">
        <f>ROUND(E73*P73,2)</f>
        <v>0</v>
      </c>
      <c r="R73" s="174" t="s">
        <v>163</v>
      </c>
      <c r="S73" s="174" t="s">
        <v>131</v>
      </c>
      <c r="T73" s="175" t="s">
        <v>132</v>
      </c>
      <c r="U73" s="157">
        <v>0.15</v>
      </c>
      <c r="V73" s="157">
        <f>ROUND(E73*U73,2)</f>
        <v>1.1599999999999999</v>
      </c>
      <c r="W73" s="157"/>
      <c r="X73" s="157" t="s">
        <v>133</v>
      </c>
      <c r="Y73" s="148"/>
      <c r="Z73" s="148"/>
      <c r="AA73" s="148"/>
      <c r="AB73" s="148"/>
      <c r="AC73" s="148"/>
      <c r="AD73" s="148"/>
      <c r="AE73" s="148"/>
      <c r="AF73" s="148"/>
      <c r="AG73" s="148" t="s">
        <v>134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87" t="s">
        <v>222</v>
      </c>
      <c r="D74" s="158"/>
      <c r="E74" s="159">
        <v>2.25</v>
      </c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138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87" t="s">
        <v>223</v>
      </c>
      <c r="D75" s="158"/>
      <c r="E75" s="159">
        <v>5.5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138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69">
        <v>28</v>
      </c>
      <c r="B76" s="170" t="s">
        <v>224</v>
      </c>
      <c r="C76" s="186" t="s">
        <v>225</v>
      </c>
      <c r="D76" s="171" t="s">
        <v>164</v>
      </c>
      <c r="E76" s="172">
        <v>7.2119999999999997</v>
      </c>
      <c r="F76" s="173"/>
      <c r="G76" s="174">
        <f>ROUND(E76*F76,2)</f>
        <v>0</v>
      </c>
      <c r="H76" s="173"/>
      <c r="I76" s="174">
        <f>ROUND(E76*H76,2)</f>
        <v>0</v>
      </c>
      <c r="J76" s="173"/>
      <c r="K76" s="174">
        <f>ROUND(E76*J76,2)</f>
        <v>0</v>
      </c>
      <c r="L76" s="174">
        <v>21</v>
      </c>
      <c r="M76" s="174">
        <f>G76*(1+L76/100)</f>
        <v>0</v>
      </c>
      <c r="N76" s="174">
        <v>0.12138</v>
      </c>
      <c r="O76" s="174">
        <f>ROUND(E76*N76,2)</f>
        <v>0.88</v>
      </c>
      <c r="P76" s="174">
        <v>0</v>
      </c>
      <c r="Q76" s="174">
        <f>ROUND(E76*P76,2)</f>
        <v>0</v>
      </c>
      <c r="R76" s="174" t="s">
        <v>163</v>
      </c>
      <c r="S76" s="174" t="s">
        <v>131</v>
      </c>
      <c r="T76" s="175" t="s">
        <v>132</v>
      </c>
      <c r="U76" s="157">
        <v>0.55674999999999997</v>
      </c>
      <c r="V76" s="157">
        <f>ROUND(E76*U76,2)</f>
        <v>4.0199999999999996</v>
      </c>
      <c r="W76" s="157"/>
      <c r="X76" s="157" t="s">
        <v>133</v>
      </c>
      <c r="Y76" s="148"/>
      <c r="Z76" s="148"/>
      <c r="AA76" s="148"/>
      <c r="AB76" s="148"/>
      <c r="AC76" s="148"/>
      <c r="AD76" s="148"/>
      <c r="AE76" s="148"/>
      <c r="AF76" s="148"/>
      <c r="AG76" s="148" t="s">
        <v>134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55"/>
      <c r="B77" s="156"/>
      <c r="C77" s="258" t="s">
        <v>226</v>
      </c>
      <c r="D77" s="259"/>
      <c r="E77" s="259"/>
      <c r="F77" s="259"/>
      <c r="G77" s="259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136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76" t="str">
        <f>C77</f>
        <v>jednoduché nebo příčky zděné do svislé dřevěné, cihelné, betonové nebo ocelové konstrukce na jakoukoliv maltu vápenocementovou (MVC) nebo cementovou (MC),</v>
      </c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87" t="s">
        <v>227</v>
      </c>
      <c r="D78" s="158"/>
      <c r="E78" s="159">
        <v>8.7880000000000003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138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87" t="s">
        <v>228</v>
      </c>
      <c r="D79" s="158"/>
      <c r="E79" s="159">
        <v>-1.5760000000000001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138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69">
        <v>29</v>
      </c>
      <c r="B80" s="170" t="s">
        <v>229</v>
      </c>
      <c r="C80" s="186" t="s">
        <v>230</v>
      </c>
      <c r="D80" s="171" t="s">
        <v>221</v>
      </c>
      <c r="E80" s="172">
        <v>3.38</v>
      </c>
      <c r="F80" s="173"/>
      <c r="G80" s="174">
        <f>ROUND(E80*F80,2)</f>
        <v>0</v>
      </c>
      <c r="H80" s="173"/>
      <c r="I80" s="174">
        <f>ROUND(E80*H80,2)</f>
        <v>0</v>
      </c>
      <c r="J80" s="173"/>
      <c r="K80" s="174">
        <f>ROUND(E80*J80,2)</f>
        <v>0</v>
      </c>
      <c r="L80" s="174">
        <v>21</v>
      </c>
      <c r="M80" s="174">
        <f>G80*(1+L80/100)</f>
        <v>0</v>
      </c>
      <c r="N80" s="174">
        <v>8.0000000000000007E-5</v>
      </c>
      <c r="O80" s="174">
        <f>ROUND(E80*N80,2)</f>
        <v>0</v>
      </c>
      <c r="P80" s="174">
        <v>0</v>
      </c>
      <c r="Q80" s="174">
        <f>ROUND(E80*P80,2)</f>
        <v>0</v>
      </c>
      <c r="R80" s="174" t="s">
        <v>231</v>
      </c>
      <c r="S80" s="174" t="s">
        <v>131</v>
      </c>
      <c r="T80" s="175" t="s">
        <v>132</v>
      </c>
      <c r="U80" s="157">
        <v>0.18</v>
      </c>
      <c r="V80" s="157">
        <f>ROUND(E80*U80,2)</f>
        <v>0.61</v>
      </c>
      <c r="W80" s="157"/>
      <c r="X80" s="157" t="s">
        <v>133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134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87" t="s">
        <v>232</v>
      </c>
      <c r="D81" s="158"/>
      <c r="E81" s="159">
        <v>3.38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138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69">
        <v>30</v>
      </c>
      <c r="B82" s="170" t="s">
        <v>233</v>
      </c>
      <c r="C82" s="186" t="s">
        <v>234</v>
      </c>
      <c r="D82" s="171" t="s">
        <v>221</v>
      </c>
      <c r="E82" s="172">
        <v>5.2</v>
      </c>
      <c r="F82" s="173"/>
      <c r="G82" s="174">
        <f>ROUND(E82*F82,2)</f>
        <v>0</v>
      </c>
      <c r="H82" s="173"/>
      <c r="I82" s="174">
        <f>ROUND(E82*H82,2)</f>
        <v>0</v>
      </c>
      <c r="J82" s="173"/>
      <c r="K82" s="174">
        <f>ROUND(E82*J82,2)</f>
        <v>0</v>
      </c>
      <c r="L82" s="174">
        <v>21</v>
      </c>
      <c r="M82" s="174">
        <f>G82*(1+L82/100)</f>
        <v>0</v>
      </c>
      <c r="N82" s="174">
        <v>1.0200000000000001E-3</v>
      </c>
      <c r="O82" s="174">
        <f>ROUND(E82*N82,2)</f>
        <v>0.01</v>
      </c>
      <c r="P82" s="174">
        <v>0</v>
      </c>
      <c r="Q82" s="174">
        <f>ROUND(E82*P82,2)</f>
        <v>0</v>
      </c>
      <c r="R82" s="174" t="s">
        <v>163</v>
      </c>
      <c r="S82" s="174" t="s">
        <v>131</v>
      </c>
      <c r="T82" s="175" t="s">
        <v>132</v>
      </c>
      <c r="U82" s="157">
        <v>0.223</v>
      </c>
      <c r="V82" s="157">
        <f>ROUND(E82*U82,2)</f>
        <v>1.1599999999999999</v>
      </c>
      <c r="W82" s="157"/>
      <c r="X82" s="157" t="s">
        <v>133</v>
      </c>
      <c r="Y82" s="148"/>
      <c r="Z82" s="148"/>
      <c r="AA82" s="148"/>
      <c r="AB82" s="148"/>
      <c r="AC82" s="148"/>
      <c r="AD82" s="148"/>
      <c r="AE82" s="148"/>
      <c r="AF82" s="148"/>
      <c r="AG82" s="148" t="s">
        <v>134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258" t="s">
        <v>235</v>
      </c>
      <c r="D83" s="259"/>
      <c r="E83" s="259"/>
      <c r="F83" s="259"/>
      <c r="G83" s="259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136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260" t="s">
        <v>236</v>
      </c>
      <c r="D84" s="261"/>
      <c r="E84" s="261"/>
      <c r="F84" s="261"/>
      <c r="G84" s="261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159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87" t="s">
        <v>237</v>
      </c>
      <c r="D85" s="158"/>
      <c r="E85" s="159">
        <v>5.2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138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x14ac:dyDescent="0.2">
      <c r="A86" s="163" t="s">
        <v>125</v>
      </c>
      <c r="B86" s="164" t="s">
        <v>69</v>
      </c>
      <c r="C86" s="185" t="s">
        <v>70</v>
      </c>
      <c r="D86" s="165"/>
      <c r="E86" s="166"/>
      <c r="F86" s="167"/>
      <c r="G86" s="167">
        <f>SUMIF(AG87:AG103,"&lt;&gt;NOR",G87:G103)</f>
        <v>0</v>
      </c>
      <c r="H86" s="167"/>
      <c r="I86" s="167">
        <f>SUM(I87:I103)</f>
        <v>0</v>
      </c>
      <c r="J86" s="167"/>
      <c r="K86" s="167">
        <f>SUM(K87:K103)</f>
        <v>0</v>
      </c>
      <c r="L86" s="167"/>
      <c r="M86" s="167">
        <f>SUM(M87:M103)</f>
        <v>0</v>
      </c>
      <c r="N86" s="167"/>
      <c r="O86" s="167">
        <f>SUM(O87:O103)</f>
        <v>16.169999999999998</v>
      </c>
      <c r="P86" s="167"/>
      <c r="Q86" s="167">
        <f>SUM(Q87:Q103)</f>
        <v>0</v>
      </c>
      <c r="R86" s="167"/>
      <c r="S86" s="167"/>
      <c r="T86" s="168"/>
      <c r="U86" s="162"/>
      <c r="V86" s="162">
        <f>SUM(V87:V103)</f>
        <v>60.48</v>
      </c>
      <c r="W86" s="162"/>
      <c r="X86" s="162"/>
      <c r="AG86" t="s">
        <v>126</v>
      </c>
    </row>
    <row r="87" spans="1:60" ht="33.75" outlineLevel="1" x14ac:dyDescent="0.2">
      <c r="A87" s="169">
        <v>31</v>
      </c>
      <c r="B87" s="170" t="s">
        <v>238</v>
      </c>
      <c r="C87" s="186" t="s">
        <v>239</v>
      </c>
      <c r="D87" s="171" t="s">
        <v>164</v>
      </c>
      <c r="E87" s="172">
        <v>22.815000000000001</v>
      </c>
      <c r="F87" s="173"/>
      <c r="G87" s="174">
        <f>ROUND(E87*F87,2)</f>
        <v>0</v>
      </c>
      <c r="H87" s="173"/>
      <c r="I87" s="174">
        <f>ROUND(E87*H87,2)</f>
        <v>0</v>
      </c>
      <c r="J87" s="173"/>
      <c r="K87" s="174">
        <f>ROUND(E87*J87,2)</f>
        <v>0</v>
      </c>
      <c r="L87" s="174">
        <v>21</v>
      </c>
      <c r="M87" s="174">
        <f>G87*(1+L87/100)</f>
        <v>0</v>
      </c>
      <c r="N87" s="174">
        <v>0.37409999999999999</v>
      </c>
      <c r="O87" s="174">
        <f>ROUND(E87*N87,2)</f>
        <v>8.5399999999999991</v>
      </c>
      <c r="P87" s="174">
        <v>0</v>
      </c>
      <c r="Q87" s="174">
        <f>ROUND(E87*P87,2)</f>
        <v>0</v>
      </c>
      <c r="R87" s="174" t="s">
        <v>163</v>
      </c>
      <c r="S87" s="174" t="s">
        <v>131</v>
      </c>
      <c r="T87" s="175" t="s">
        <v>132</v>
      </c>
      <c r="U87" s="157">
        <v>1.35273</v>
      </c>
      <c r="V87" s="157">
        <f>ROUND(E87*U87,2)</f>
        <v>30.86</v>
      </c>
      <c r="W87" s="157"/>
      <c r="X87" s="157" t="s">
        <v>133</v>
      </c>
      <c r="Y87" s="148"/>
      <c r="Z87" s="148"/>
      <c r="AA87" s="148"/>
      <c r="AB87" s="148"/>
      <c r="AC87" s="148"/>
      <c r="AD87" s="148"/>
      <c r="AE87" s="148"/>
      <c r="AF87" s="148"/>
      <c r="AG87" s="148" t="s">
        <v>134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ht="33.75" outlineLevel="1" x14ac:dyDescent="0.2">
      <c r="A88" s="155"/>
      <c r="B88" s="156"/>
      <c r="C88" s="258" t="s">
        <v>240</v>
      </c>
      <c r="D88" s="259"/>
      <c r="E88" s="259"/>
      <c r="F88" s="259"/>
      <c r="G88" s="259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136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76" t="str">
        <f>C88</f>
        <v>dodání a osazení stropních nosníků včetně podmazání cementovou maltou ze SMS tl. 10 mm (pro rozpon nad 2,0 m s použitím zvedacího mechanizmu), provizorní podepření nosníků, zavětrování podpor, kladení stropních vložek, navlhčení konstrukce, zalití konstrukce betonem C 20/25 a vlhčení betonu až do zatvrdnutí.</v>
      </c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87" t="s">
        <v>241</v>
      </c>
      <c r="D89" s="158"/>
      <c r="E89" s="159">
        <v>22.815000000000001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138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69">
        <v>32</v>
      </c>
      <c r="B90" s="170" t="s">
        <v>242</v>
      </c>
      <c r="C90" s="186" t="s">
        <v>243</v>
      </c>
      <c r="D90" s="171" t="s">
        <v>129</v>
      </c>
      <c r="E90" s="172">
        <v>2.5848499999999999</v>
      </c>
      <c r="F90" s="173"/>
      <c r="G90" s="174">
        <f>ROUND(E90*F90,2)</f>
        <v>0</v>
      </c>
      <c r="H90" s="173"/>
      <c r="I90" s="174">
        <f>ROUND(E90*H90,2)</f>
        <v>0</v>
      </c>
      <c r="J90" s="173"/>
      <c r="K90" s="174">
        <f>ROUND(E90*J90,2)</f>
        <v>0</v>
      </c>
      <c r="L90" s="174">
        <v>21</v>
      </c>
      <c r="M90" s="174">
        <f>G90*(1+L90/100)</f>
        <v>0</v>
      </c>
      <c r="N90" s="174">
        <v>2.5251100000000002</v>
      </c>
      <c r="O90" s="174">
        <f>ROUND(E90*N90,2)</f>
        <v>6.53</v>
      </c>
      <c r="P90" s="174">
        <v>0</v>
      </c>
      <c r="Q90" s="174">
        <f>ROUND(E90*P90,2)</f>
        <v>0</v>
      </c>
      <c r="R90" s="174" t="s">
        <v>163</v>
      </c>
      <c r="S90" s="174" t="s">
        <v>131</v>
      </c>
      <c r="T90" s="175" t="s">
        <v>132</v>
      </c>
      <c r="U90" s="157">
        <v>1.448</v>
      </c>
      <c r="V90" s="157">
        <f>ROUND(E90*U90,2)</f>
        <v>3.74</v>
      </c>
      <c r="W90" s="157"/>
      <c r="X90" s="157" t="s">
        <v>133</v>
      </c>
      <c r="Y90" s="148"/>
      <c r="Z90" s="148"/>
      <c r="AA90" s="148"/>
      <c r="AB90" s="148"/>
      <c r="AC90" s="148"/>
      <c r="AD90" s="148"/>
      <c r="AE90" s="148"/>
      <c r="AF90" s="148"/>
      <c r="AG90" s="148" t="s">
        <v>134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87" t="s">
        <v>244</v>
      </c>
      <c r="D91" s="158"/>
      <c r="E91" s="159">
        <v>1.2111000000000001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138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87" t="s">
        <v>245</v>
      </c>
      <c r="D92" s="158"/>
      <c r="E92" s="159">
        <v>1.37375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138</v>
      </c>
      <c r="AH92" s="148">
        <v>0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1" x14ac:dyDescent="0.2">
      <c r="A93" s="169">
        <v>33</v>
      </c>
      <c r="B93" s="170" t="s">
        <v>246</v>
      </c>
      <c r="C93" s="186" t="s">
        <v>247</v>
      </c>
      <c r="D93" s="171" t="s">
        <v>164</v>
      </c>
      <c r="E93" s="172">
        <v>10.3375</v>
      </c>
      <c r="F93" s="173"/>
      <c r="G93" s="174">
        <f>ROUND(E93*F93,2)</f>
        <v>0</v>
      </c>
      <c r="H93" s="173"/>
      <c r="I93" s="174">
        <f>ROUND(E93*H93,2)</f>
        <v>0</v>
      </c>
      <c r="J93" s="173"/>
      <c r="K93" s="174">
        <f>ROUND(E93*J93,2)</f>
        <v>0</v>
      </c>
      <c r="L93" s="174">
        <v>21</v>
      </c>
      <c r="M93" s="174">
        <f>G93*(1+L93/100)</f>
        <v>0</v>
      </c>
      <c r="N93" s="174">
        <v>7.8200000000000006E-3</v>
      </c>
      <c r="O93" s="174">
        <f>ROUND(E93*N93,2)</f>
        <v>0.08</v>
      </c>
      <c r="P93" s="174">
        <v>0</v>
      </c>
      <c r="Q93" s="174">
        <f>ROUND(E93*P93,2)</f>
        <v>0</v>
      </c>
      <c r="R93" s="174" t="s">
        <v>163</v>
      </c>
      <c r="S93" s="174" t="s">
        <v>131</v>
      </c>
      <c r="T93" s="175" t="s">
        <v>132</v>
      </c>
      <c r="U93" s="157">
        <v>0.79</v>
      </c>
      <c r="V93" s="157">
        <f>ROUND(E93*U93,2)</f>
        <v>8.17</v>
      </c>
      <c r="W93" s="157"/>
      <c r="X93" s="157" t="s">
        <v>133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134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187" t="s">
        <v>248</v>
      </c>
      <c r="D94" s="158"/>
      <c r="E94" s="159">
        <v>5.5049999999999999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138</v>
      </c>
      <c r="AH94" s="148">
        <v>0</v>
      </c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87" t="s">
        <v>249</v>
      </c>
      <c r="D95" s="158"/>
      <c r="E95" s="159">
        <v>4.8324999999999996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138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69">
        <v>34</v>
      </c>
      <c r="B96" s="170" t="s">
        <v>250</v>
      </c>
      <c r="C96" s="186" t="s">
        <v>251</v>
      </c>
      <c r="D96" s="171" t="s">
        <v>164</v>
      </c>
      <c r="E96" s="172">
        <v>10.3375</v>
      </c>
      <c r="F96" s="173"/>
      <c r="G96" s="174">
        <f>ROUND(E96*F96,2)</f>
        <v>0</v>
      </c>
      <c r="H96" s="173"/>
      <c r="I96" s="174">
        <f>ROUND(E96*H96,2)</f>
        <v>0</v>
      </c>
      <c r="J96" s="173"/>
      <c r="K96" s="174">
        <f>ROUND(E96*J96,2)</f>
        <v>0</v>
      </c>
      <c r="L96" s="174">
        <v>21</v>
      </c>
      <c r="M96" s="174">
        <f>G96*(1+L96/100)</f>
        <v>0</v>
      </c>
      <c r="N96" s="174">
        <v>0</v>
      </c>
      <c r="O96" s="174">
        <f>ROUND(E96*N96,2)</f>
        <v>0</v>
      </c>
      <c r="P96" s="174">
        <v>0</v>
      </c>
      <c r="Q96" s="174">
        <f>ROUND(E96*P96,2)</f>
        <v>0</v>
      </c>
      <c r="R96" s="174" t="s">
        <v>163</v>
      </c>
      <c r="S96" s="174" t="s">
        <v>131</v>
      </c>
      <c r="T96" s="175" t="s">
        <v>132</v>
      </c>
      <c r="U96" s="157">
        <v>0.24</v>
      </c>
      <c r="V96" s="157">
        <f>ROUND(E96*U96,2)</f>
        <v>2.48</v>
      </c>
      <c r="W96" s="157"/>
      <c r="X96" s="157" t="s">
        <v>133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134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87" t="s">
        <v>252</v>
      </c>
      <c r="D97" s="158"/>
      <c r="E97" s="159">
        <v>10.3375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138</v>
      </c>
      <c r="AH97" s="148">
        <v>5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69">
        <v>35</v>
      </c>
      <c r="B98" s="170" t="s">
        <v>253</v>
      </c>
      <c r="C98" s="186" t="s">
        <v>254</v>
      </c>
      <c r="D98" s="171" t="s">
        <v>221</v>
      </c>
      <c r="E98" s="172">
        <v>21.98</v>
      </c>
      <c r="F98" s="173"/>
      <c r="G98" s="174">
        <f>ROUND(E98*F98,2)</f>
        <v>0</v>
      </c>
      <c r="H98" s="173"/>
      <c r="I98" s="174">
        <f>ROUND(E98*H98,2)</f>
        <v>0</v>
      </c>
      <c r="J98" s="173"/>
      <c r="K98" s="174">
        <f>ROUND(E98*J98,2)</f>
        <v>0</v>
      </c>
      <c r="L98" s="174">
        <v>21</v>
      </c>
      <c r="M98" s="174">
        <f>G98*(1+L98/100)</f>
        <v>0</v>
      </c>
      <c r="N98" s="174">
        <v>3.5580000000000001E-2</v>
      </c>
      <c r="O98" s="174">
        <f>ROUND(E98*N98,2)</f>
        <v>0.78</v>
      </c>
      <c r="P98" s="174">
        <v>0</v>
      </c>
      <c r="Q98" s="174">
        <f>ROUND(E98*P98,2)</f>
        <v>0</v>
      </c>
      <c r="R98" s="174" t="s">
        <v>163</v>
      </c>
      <c r="S98" s="174" t="s">
        <v>131</v>
      </c>
      <c r="T98" s="175" t="s">
        <v>132</v>
      </c>
      <c r="U98" s="157">
        <v>0.4</v>
      </c>
      <c r="V98" s="157">
        <f>ROUND(E98*U98,2)</f>
        <v>8.7899999999999991</v>
      </c>
      <c r="W98" s="157"/>
      <c r="X98" s="157" t="s">
        <v>133</v>
      </c>
      <c r="Y98" s="148"/>
      <c r="Z98" s="148"/>
      <c r="AA98" s="148"/>
      <c r="AB98" s="148"/>
      <c r="AC98" s="148"/>
      <c r="AD98" s="148"/>
      <c r="AE98" s="148"/>
      <c r="AF98" s="148"/>
      <c r="AG98" s="148" t="s">
        <v>134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87" t="s">
        <v>255</v>
      </c>
      <c r="D99" s="158"/>
      <c r="E99" s="159">
        <v>21.98</v>
      </c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138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69">
        <v>36</v>
      </c>
      <c r="B100" s="170" t="s">
        <v>256</v>
      </c>
      <c r="C100" s="186" t="s">
        <v>257</v>
      </c>
      <c r="D100" s="171" t="s">
        <v>168</v>
      </c>
      <c r="E100" s="172">
        <v>0.23264000000000001</v>
      </c>
      <c r="F100" s="173"/>
      <c r="G100" s="174">
        <f>ROUND(E100*F100,2)</f>
        <v>0</v>
      </c>
      <c r="H100" s="173"/>
      <c r="I100" s="174">
        <f>ROUND(E100*H100,2)</f>
        <v>0</v>
      </c>
      <c r="J100" s="173"/>
      <c r="K100" s="174">
        <f>ROUND(E100*J100,2)</f>
        <v>0</v>
      </c>
      <c r="L100" s="174">
        <v>21</v>
      </c>
      <c r="M100" s="174">
        <f>G100*(1+L100/100)</f>
        <v>0</v>
      </c>
      <c r="N100" s="174">
        <v>1.0166500000000001</v>
      </c>
      <c r="O100" s="174">
        <f>ROUND(E100*N100,2)</f>
        <v>0.24</v>
      </c>
      <c r="P100" s="174">
        <v>0</v>
      </c>
      <c r="Q100" s="174">
        <f>ROUND(E100*P100,2)</f>
        <v>0</v>
      </c>
      <c r="R100" s="174" t="s">
        <v>163</v>
      </c>
      <c r="S100" s="174" t="s">
        <v>131</v>
      </c>
      <c r="T100" s="175" t="s">
        <v>132</v>
      </c>
      <c r="U100" s="157">
        <v>27.672999999999998</v>
      </c>
      <c r="V100" s="157">
        <f>ROUND(E100*U100,2)</f>
        <v>6.44</v>
      </c>
      <c r="W100" s="157"/>
      <c r="X100" s="157" t="s">
        <v>133</v>
      </c>
      <c r="Y100" s="148"/>
      <c r="Z100" s="148"/>
      <c r="AA100" s="148"/>
      <c r="AB100" s="148"/>
      <c r="AC100" s="148"/>
      <c r="AD100" s="148"/>
      <c r="AE100" s="148"/>
      <c r="AF100" s="148"/>
      <c r="AG100" s="148" t="s">
        <v>134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258" t="s">
        <v>258</v>
      </c>
      <c r="D101" s="259"/>
      <c r="E101" s="259"/>
      <c r="F101" s="259"/>
      <c r="G101" s="259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136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87" t="s">
        <v>259</v>
      </c>
      <c r="D102" s="158"/>
      <c r="E102" s="159">
        <v>0.109</v>
      </c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138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87" t="s">
        <v>260</v>
      </c>
      <c r="D103" s="158"/>
      <c r="E103" s="159">
        <v>0.12364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138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x14ac:dyDescent="0.2">
      <c r="A104" s="163" t="s">
        <v>125</v>
      </c>
      <c r="B104" s="164" t="s">
        <v>71</v>
      </c>
      <c r="C104" s="185" t="s">
        <v>72</v>
      </c>
      <c r="D104" s="165"/>
      <c r="E104" s="166"/>
      <c r="F104" s="167"/>
      <c r="G104" s="167">
        <f>SUMIF(AG105:AG129,"&lt;&gt;NOR",G105:G129)</f>
        <v>0</v>
      </c>
      <c r="H104" s="167"/>
      <c r="I104" s="167">
        <f>SUM(I105:I129)</f>
        <v>0</v>
      </c>
      <c r="J104" s="167"/>
      <c r="K104" s="167">
        <f>SUM(K105:K129)</f>
        <v>0</v>
      </c>
      <c r="L104" s="167"/>
      <c r="M104" s="167">
        <f>SUM(M105:M129)</f>
        <v>0</v>
      </c>
      <c r="N104" s="167"/>
      <c r="O104" s="167">
        <f>SUM(O105:O129)</f>
        <v>4.1099999999999994</v>
      </c>
      <c r="P104" s="167"/>
      <c r="Q104" s="167">
        <f>SUM(Q105:Q129)</f>
        <v>0</v>
      </c>
      <c r="R104" s="167"/>
      <c r="S104" s="167"/>
      <c r="T104" s="168"/>
      <c r="U104" s="162"/>
      <c r="V104" s="162">
        <f>SUM(V105:V129)</f>
        <v>73.13</v>
      </c>
      <c r="W104" s="162"/>
      <c r="X104" s="162"/>
      <c r="AG104" t="s">
        <v>126</v>
      </c>
    </row>
    <row r="105" spans="1:60" outlineLevel="1" x14ac:dyDescent="0.2">
      <c r="A105" s="169">
        <v>37</v>
      </c>
      <c r="B105" s="170" t="s">
        <v>261</v>
      </c>
      <c r="C105" s="186" t="s">
        <v>262</v>
      </c>
      <c r="D105" s="171" t="s">
        <v>221</v>
      </c>
      <c r="E105" s="172">
        <v>13.97</v>
      </c>
      <c r="F105" s="173"/>
      <c r="G105" s="174">
        <f>ROUND(E105*F105,2)</f>
        <v>0</v>
      </c>
      <c r="H105" s="173"/>
      <c r="I105" s="174">
        <f>ROUND(E105*H105,2)</f>
        <v>0</v>
      </c>
      <c r="J105" s="173"/>
      <c r="K105" s="174">
        <f>ROUND(E105*J105,2)</f>
        <v>0</v>
      </c>
      <c r="L105" s="174">
        <v>21</v>
      </c>
      <c r="M105" s="174">
        <f>G105*(1+L105/100)</f>
        <v>0</v>
      </c>
      <c r="N105" s="174">
        <v>1.4999999999999999E-4</v>
      </c>
      <c r="O105" s="174">
        <f>ROUND(E105*N105,2)</f>
        <v>0</v>
      </c>
      <c r="P105" s="174">
        <v>0</v>
      </c>
      <c r="Q105" s="174">
        <f>ROUND(E105*P105,2)</f>
        <v>0</v>
      </c>
      <c r="R105" s="174" t="s">
        <v>163</v>
      </c>
      <c r="S105" s="174" t="s">
        <v>131</v>
      </c>
      <c r="T105" s="175" t="s">
        <v>132</v>
      </c>
      <c r="U105" s="157">
        <v>0.05</v>
      </c>
      <c r="V105" s="157">
        <f>ROUND(E105*U105,2)</f>
        <v>0.7</v>
      </c>
      <c r="W105" s="157"/>
      <c r="X105" s="157" t="s">
        <v>133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134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258" t="s">
        <v>263</v>
      </c>
      <c r="D106" s="259"/>
      <c r="E106" s="259"/>
      <c r="F106" s="259"/>
      <c r="G106" s="259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136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87" t="s">
        <v>264</v>
      </c>
      <c r="D107" s="158"/>
      <c r="E107" s="159">
        <v>4.25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138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87" t="s">
        <v>265</v>
      </c>
      <c r="D108" s="158"/>
      <c r="E108" s="159">
        <v>6.1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138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187" t="s">
        <v>266</v>
      </c>
      <c r="D109" s="158"/>
      <c r="E109" s="159">
        <v>3.62</v>
      </c>
      <c r="F109" s="157"/>
      <c r="G109" s="157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138</v>
      </c>
      <c r="AH109" s="148">
        <v>0</v>
      </c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1" x14ac:dyDescent="0.2">
      <c r="A110" s="169">
        <v>38</v>
      </c>
      <c r="B110" s="170" t="s">
        <v>267</v>
      </c>
      <c r="C110" s="186" t="s">
        <v>268</v>
      </c>
      <c r="D110" s="171" t="s">
        <v>164</v>
      </c>
      <c r="E110" s="172">
        <v>22.3</v>
      </c>
      <c r="F110" s="173"/>
      <c r="G110" s="174">
        <f>ROUND(E110*F110,2)</f>
        <v>0</v>
      </c>
      <c r="H110" s="173"/>
      <c r="I110" s="174">
        <f>ROUND(E110*H110,2)</f>
        <v>0</v>
      </c>
      <c r="J110" s="173"/>
      <c r="K110" s="174">
        <f>ROUND(E110*J110,2)</f>
        <v>0</v>
      </c>
      <c r="L110" s="174">
        <v>21</v>
      </c>
      <c r="M110" s="174">
        <f>G110*(1+L110/100)</f>
        <v>0</v>
      </c>
      <c r="N110" s="174">
        <v>5.1229999999999998E-2</v>
      </c>
      <c r="O110" s="174">
        <f>ROUND(E110*N110,2)</f>
        <v>1.1399999999999999</v>
      </c>
      <c r="P110" s="174">
        <v>0</v>
      </c>
      <c r="Q110" s="174">
        <f>ROUND(E110*P110,2)</f>
        <v>0</v>
      </c>
      <c r="R110" s="174" t="s">
        <v>163</v>
      </c>
      <c r="S110" s="174" t="s">
        <v>131</v>
      </c>
      <c r="T110" s="175" t="s">
        <v>132</v>
      </c>
      <c r="U110" s="157">
        <v>0.90800000000000003</v>
      </c>
      <c r="V110" s="157">
        <f>ROUND(E110*U110,2)</f>
        <v>20.25</v>
      </c>
      <c r="W110" s="157"/>
      <c r="X110" s="157" t="s">
        <v>133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134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258" t="s">
        <v>269</v>
      </c>
      <c r="D111" s="259"/>
      <c r="E111" s="259"/>
      <c r="F111" s="259"/>
      <c r="G111" s="259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136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87" t="s">
        <v>270</v>
      </c>
      <c r="D112" s="158"/>
      <c r="E112" s="159">
        <v>14.9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138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87" t="s">
        <v>271</v>
      </c>
      <c r="D113" s="158"/>
      <c r="E113" s="159">
        <v>7.4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138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69">
        <v>39</v>
      </c>
      <c r="B114" s="170" t="s">
        <v>272</v>
      </c>
      <c r="C114" s="186" t="s">
        <v>273</v>
      </c>
      <c r="D114" s="171" t="s">
        <v>164</v>
      </c>
      <c r="E114" s="172">
        <v>62.122599999999998</v>
      </c>
      <c r="F114" s="173"/>
      <c r="G114" s="174">
        <f>ROUND(E114*F114,2)</f>
        <v>0</v>
      </c>
      <c r="H114" s="173"/>
      <c r="I114" s="174">
        <f>ROUND(E114*H114,2)</f>
        <v>0</v>
      </c>
      <c r="J114" s="173"/>
      <c r="K114" s="174">
        <f>ROUND(E114*J114,2)</f>
        <v>0</v>
      </c>
      <c r="L114" s="174">
        <v>21</v>
      </c>
      <c r="M114" s="174">
        <f>G114*(1+L114/100)</f>
        <v>0</v>
      </c>
      <c r="N114" s="174">
        <v>4.7660000000000001E-2</v>
      </c>
      <c r="O114" s="174">
        <f>ROUND(E114*N114,2)</f>
        <v>2.96</v>
      </c>
      <c r="P114" s="174">
        <v>0</v>
      </c>
      <c r="Q114" s="174">
        <f>ROUND(E114*P114,2)</f>
        <v>0</v>
      </c>
      <c r="R114" s="174" t="s">
        <v>163</v>
      </c>
      <c r="S114" s="174" t="s">
        <v>131</v>
      </c>
      <c r="T114" s="175" t="s">
        <v>132</v>
      </c>
      <c r="U114" s="157">
        <v>0.84</v>
      </c>
      <c r="V114" s="157">
        <f>ROUND(E114*U114,2)</f>
        <v>52.18</v>
      </c>
      <c r="W114" s="157"/>
      <c r="X114" s="157" t="s">
        <v>133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134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87" t="s">
        <v>274</v>
      </c>
      <c r="D115" s="158"/>
      <c r="E115" s="159">
        <v>40.508000000000003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138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87" t="s">
        <v>275</v>
      </c>
      <c r="D116" s="158"/>
      <c r="E116" s="159">
        <v>-2.25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138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87" t="s">
        <v>207</v>
      </c>
      <c r="D117" s="158"/>
      <c r="E117" s="159">
        <v>-3.87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138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87" t="s">
        <v>276</v>
      </c>
      <c r="D118" s="158"/>
      <c r="E118" s="159">
        <v>-1.5760000000000001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138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187" t="s">
        <v>277</v>
      </c>
      <c r="D119" s="158"/>
      <c r="E119" s="159">
        <v>0.76500000000000001</v>
      </c>
      <c r="F119" s="157"/>
      <c r="G119" s="157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138</v>
      </c>
      <c r="AH119" s="148">
        <v>0</v>
      </c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87" t="s">
        <v>278</v>
      </c>
      <c r="D120" s="158"/>
      <c r="E120" s="159">
        <v>2.0739999999999998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138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87" t="s">
        <v>279</v>
      </c>
      <c r="D121" s="158"/>
      <c r="E121" s="159">
        <v>29.015999999999998</v>
      </c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138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87" t="s">
        <v>280</v>
      </c>
      <c r="D122" s="158"/>
      <c r="E122" s="159">
        <v>-1.62</v>
      </c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138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87" t="s">
        <v>276</v>
      </c>
      <c r="D123" s="158"/>
      <c r="E123" s="159">
        <v>-1.5760000000000001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138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87" t="s">
        <v>281</v>
      </c>
      <c r="D124" s="158"/>
      <c r="E124" s="159">
        <v>0.65159999999999996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138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69">
        <v>40</v>
      </c>
      <c r="B125" s="170" t="s">
        <v>282</v>
      </c>
      <c r="C125" s="186" t="s">
        <v>283</v>
      </c>
      <c r="D125" s="171" t="s">
        <v>221</v>
      </c>
      <c r="E125" s="172">
        <v>13.97</v>
      </c>
      <c r="F125" s="173"/>
      <c r="G125" s="174">
        <f>ROUND(E125*F125,2)</f>
        <v>0</v>
      </c>
      <c r="H125" s="173"/>
      <c r="I125" s="174">
        <f>ROUND(E125*H125,2)</f>
        <v>0</v>
      </c>
      <c r="J125" s="173"/>
      <c r="K125" s="174">
        <f>ROUND(E125*J125,2)</f>
        <v>0</v>
      </c>
      <c r="L125" s="174">
        <v>21</v>
      </c>
      <c r="M125" s="174">
        <f>G125*(1+L125/100)</f>
        <v>0</v>
      </c>
      <c r="N125" s="174">
        <v>4.6000000000000001E-4</v>
      </c>
      <c r="O125" s="174">
        <f>ROUND(E125*N125,2)</f>
        <v>0.01</v>
      </c>
      <c r="P125" s="174">
        <v>0</v>
      </c>
      <c r="Q125" s="174">
        <f>ROUND(E125*P125,2)</f>
        <v>0</v>
      </c>
      <c r="R125" s="174" t="s">
        <v>163</v>
      </c>
      <c r="S125" s="174" t="s">
        <v>131</v>
      </c>
      <c r="T125" s="175" t="s">
        <v>132</v>
      </c>
      <c r="U125" s="157">
        <v>0</v>
      </c>
      <c r="V125" s="157">
        <f>ROUND(E125*U125,2)</f>
        <v>0</v>
      </c>
      <c r="W125" s="157"/>
      <c r="X125" s="157" t="s">
        <v>133</v>
      </c>
      <c r="Y125" s="148"/>
      <c r="Z125" s="148"/>
      <c r="AA125" s="148"/>
      <c r="AB125" s="148"/>
      <c r="AC125" s="148"/>
      <c r="AD125" s="148"/>
      <c r="AE125" s="148"/>
      <c r="AF125" s="148"/>
      <c r="AG125" s="148" t="s">
        <v>134</v>
      </c>
      <c r="AH125" s="148"/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258" t="s">
        <v>284</v>
      </c>
      <c r="D126" s="259"/>
      <c r="E126" s="259"/>
      <c r="F126" s="259"/>
      <c r="G126" s="259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136</v>
      </c>
      <c r="AH126" s="148"/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76" t="str">
        <f>C126</f>
        <v>omítka vápenocementová, strojně nebo ručně nanášená v podlaží i ve schodišti na jakýkoliv druh podkladu, kompletní souvrství</v>
      </c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87" t="s">
        <v>264</v>
      </c>
      <c r="D127" s="158"/>
      <c r="E127" s="159">
        <v>4.25</v>
      </c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138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87" t="s">
        <v>265</v>
      </c>
      <c r="D128" s="158"/>
      <c r="E128" s="159">
        <v>6.1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138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87" t="s">
        <v>266</v>
      </c>
      <c r="D129" s="158"/>
      <c r="E129" s="159">
        <v>3.62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138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x14ac:dyDescent="0.2">
      <c r="A130" s="163" t="s">
        <v>125</v>
      </c>
      <c r="B130" s="164" t="s">
        <v>73</v>
      </c>
      <c r="C130" s="185" t="s">
        <v>74</v>
      </c>
      <c r="D130" s="165"/>
      <c r="E130" s="166"/>
      <c r="F130" s="167"/>
      <c r="G130" s="167">
        <f>SUMIF(AG131:AG179,"&lt;&gt;NOR",G131:G179)</f>
        <v>0</v>
      </c>
      <c r="H130" s="167"/>
      <c r="I130" s="167">
        <f>SUM(I131:I179)</f>
        <v>0</v>
      </c>
      <c r="J130" s="167"/>
      <c r="K130" s="167">
        <f>SUM(K131:K179)</f>
        <v>0</v>
      </c>
      <c r="L130" s="167"/>
      <c r="M130" s="167">
        <f>SUM(M131:M179)</f>
        <v>0</v>
      </c>
      <c r="N130" s="167"/>
      <c r="O130" s="167">
        <f>SUM(O131:O179)</f>
        <v>2.23</v>
      </c>
      <c r="P130" s="167"/>
      <c r="Q130" s="167">
        <f>SUM(Q131:Q179)</f>
        <v>0</v>
      </c>
      <c r="R130" s="167"/>
      <c r="S130" s="167"/>
      <c r="T130" s="168"/>
      <c r="U130" s="162"/>
      <c r="V130" s="162">
        <f>SUM(V131:V179)</f>
        <v>67.86</v>
      </c>
      <c r="W130" s="162"/>
      <c r="X130" s="162"/>
      <c r="AG130" t="s">
        <v>126</v>
      </c>
    </row>
    <row r="131" spans="1:60" ht="22.5" outlineLevel="1" x14ac:dyDescent="0.2">
      <c r="A131" s="169">
        <v>41</v>
      </c>
      <c r="B131" s="170" t="s">
        <v>285</v>
      </c>
      <c r="C131" s="186" t="s">
        <v>286</v>
      </c>
      <c r="D131" s="171" t="s">
        <v>164</v>
      </c>
      <c r="E131" s="172">
        <v>48.6629</v>
      </c>
      <c r="F131" s="173"/>
      <c r="G131" s="174">
        <f>ROUND(E131*F131,2)</f>
        <v>0</v>
      </c>
      <c r="H131" s="173"/>
      <c r="I131" s="174">
        <f>ROUND(E131*H131,2)</f>
        <v>0</v>
      </c>
      <c r="J131" s="173"/>
      <c r="K131" s="174">
        <f>ROUND(E131*J131,2)</f>
        <v>0</v>
      </c>
      <c r="L131" s="174">
        <v>21</v>
      </c>
      <c r="M131" s="174">
        <f>G131*(1+L131/100)</f>
        <v>0</v>
      </c>
      <c r="N131" s="174">
        <v>2.7299999999999998E-3</v>
      </c>
      <c r="O131" s="174">
        <f>ROUND(E131*N131,2)</f>
        <v>0.13</v>
      </c>
      <c r="P131" s="174">
        <v>0</v>
      </c>
      <c r="Q131" s="174">
        <f>ROUND(E131*P131,2)</f>
        <v>0</v>
      </c>
      <c r="R131" s="174" t="s">
        <v>163</v>
      </c>
      <c r="S131" s="174" t="s">
        <v>131</v>
      </c>
      <c r="T131" s="175" t="s">
        <v>132</v>
      </c>
      <c r="U131" s="157">
        <v>0.28000000000000003</v>
      </c>
      <c r="V131" s="157">
        <f>ROUND(E131*U131,2)</f>
        <v>13.63</v>
      </c>
      <c r="W131" s="157"/>
      <c r="X131" s="157" t="s">
        <v>133</v>
      </c>
      <c r="Y131" s="148"/>
      <c r="Z131" s="148"/>
      <c r="AA131" s="148"/>
      <c r="AB131" s="148"/>
      <c r="AC131" s="148"/>
      <c r="AD131" s="148"/>
      <c r="AE131" s="148"/>
      <c r="AF131" s="148"/>
      <c r="AG131" s="148" t="s">
        <v>134</v>
      </c>
      <c r="AH131" s="148"/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258" t="s">
        <v>287</v>
      </c>
      <c r="D132" s="259"/>
      <c r="E132" s="259"/>
      <c r="F132" s="259"/>
      <c r="G132" s="259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136</v>
      </c>
      <c r="AH132" s="148"/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87" t="s">
        <v>288</v>
      </c>
      <c r="D133" s="158"/>
      <c r="E133" s="159">
        <v>39.756500000000003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138</v>
      </c>
      <c r="AH133" s="148">
        <v>5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87" t="s">
        <v>289</v>
      </c>
      <c r="D134" s="158"/>
      <c r="E134" s="159">
        <v>15.3384</v>
      </c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138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87" t="s">
        <v>290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138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87" t="s">
        <v>291</v>
      </c>
      <c r="D136" s="158"/>
      <c r="E136" s="159">
        <v>-6.4320000000000004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138</v>
      </c>
      <c r="AH136" s="148">
        <v>5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ht="22.5" outlineLevel="1" x14ac:dyDescent="0.2">
      <c r="A137" s="169">
        <v>42</v>
      </c>
      <c r="B137" s="170" t="s">
        <v>292</v>
      </c>
      <c r="C137" s="186" t="s">
        <v>293</v>
      </c>
      <c r="D137" s="171" t="s">
        <v>164</v>
      </c>
      <c r="E137" s="172">
        <v>21.770399999999999</v>
      </c>
      <c r="F137" s="173"/>
      <c r="G137" s="174">
        <f>ROUND(E137*F137,2)</f>
        <v>0</v>
      </c>
      <c r="H137" s="173"/>
      <c r="I137" s="174">
        <f>ROUND(E137*H137,2)</f>
        <v>0</v>
      </c>
      <c r="J137" s="173"/>
      <c r="K137" s="174">
        <f>ROUND(E137*J137,2)</f>
        <v>0</v>
      </c>
      <c r="L137" s="174">
        <v>21</v>
      </c>
      <c r="M137" s="174">
        <f>G137*(1+L137/100)</f>
        <v>0</v>
      </c>
      <c r="N137" s="174">
        <v>2.9999999999999997E-4</v>
      </c>
      <c r="O137" s="174">
        <f>ROUND(E137*N137,2)</f>
        <v>0.01</v>
      </c>
      <c r="P137" s="174">
        <v>0</v>
      </c>
      <c r="Q137" s="174">
        <f>ROUND(E137*P137,2)</f>
        <v>0</v>
      </c>
      <c r="R137" s="174" t="s">
        <v>163</v>
      </c>
      <c r="S137" s="174" t="s">
        <v>131</v>
      </c>
      <c r="T137" s="175" t="s">
        <v>132</v>
      </c>
      <c r="U137" s="157">
        <v>7.0000000000000007E-2</v>
      </c>
      <c r="V137" s="157">
        <f>ROUND(E137*U137,2)</f>
        <v>1.52</v>
      </c>
      <c r="W137" s="157"/>
      <c r="X137" s="157" t="s">
        <v>133</v>
      </c>
      <c r="Y137" s="148"/>
      <c r="Z137" s="148"/>
      <c r="AA137" s="148"/>
      <c r="AB137" s="148"/>
      <c r="AC137" s="148"/>
      <c r="AD137" s="148"/>
      <c r="AE137" s="148"/>
      <c r="AF137" s="148"/>
      <c r="AG137" s="148" t="s">
        <v>134</v>
      </c>
      <c r="AH137" s="148"/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258" t="s">
        <v>287</v>
      </c>
      <c r="D138" s="259"/>
      <c r="E138" s="259"/>
      <c r="F138" s="259"/>
      <c r="G138" s="259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136</v>
      </c>
      <c r="AH138" s="148"/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87" t="s">
        <v>294</v>
      </c>
      <c r="D139" s="158"/>
      <c r="E139" s="159">
        <v>21.770399999999999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138</v>
      </c>
      <c r="AH139" s="148">
        <v>5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69">
        <v>43</v>
      </c>
      <c r="B140" s="170" t="s">
        <v>295</v>
      </c>
      <c r="C140" s="186" t="s">
        <v>296</v>
      </c>
      <c r="D140" s="171" t="s">
        <v>221</v>
      </c>
      <c r="E140" s="172">
        <v>13.97</v>
      </c>
      <c r="F140" s="173"/>
      <c r="G140" s="174">
        <f>ROUND(E140*F140,2)</f>
        <v>0</v>
      </c>
      <c r="H140" s="173"/>
      <c r="I140" s="174">
        <f>ROUND(E140*H140,2)</f>
        <v>0</v>
      </c>
      <c r="J140" s="173"/>
      <c r="K140" s="174">
        <f>ROUND(E140*J140,2)</f>
        <v>0</v>
      </c>
      <c r="L140" s="174">
        <v>21</v>
      </c>
      <c r="M140" s="174">
        <f>G140*(1+L140/100)</f>
        <v>0</v>
      </c>
      <c r="N140" s="174">
        <v>1.4999999999999999E-4</v>
      </c>
      <c r="O140" s="174">
        <f>ROUND(E140*N140,2)</f>
        <v>0</v>
      </c>
      <c r="P140" s="174">
        <v>0</v>
      </c>
      <c r="Q140" s="174">
        <f>ROUND(E140*P140,2)</f>
        <v>0</v>
      </c>
      <c r="R140" s="174" t="s">
        <v>163</v>
      </c>
      <c r="S140" s="174" t="s">
        <v>131</v>
      </c>
      <c r="T140" s="175" t="s">
        <v>132</v>
      </c>
      <c r="U140" s="157">
        <v>0.05</v>
      </c>
      <c r="V140" s="157">
        <f>ROUND(E140*U140,2)</f>
        <v>0.7</v>
      </c>
      <c r="W140" s="157"/>
      <c r="X140" s="157" t="s">
        <v>133</v>
      </c>
      <c r="Y140" s="148"/>
      <c r="Z140" s="148"/>
      <c r="AA140" s="148"/>
      <c r="AB140" s="148"/>
      <c r="AC140" s="148"/>
      <c r="AD140" s="148"/>
      <c r="AE140" s="148"/>
      <c r="AF140" s="148"/>
      <c r="AG140" s="148" t="s">
        <v>134</v>
      </c>
      <c r="AH140" s="148"/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258" t="s">
        <v>263</v>
      </c>
      <c r="D141" s="259"/>
      <c r="E141" s="259"/>
      <c r="F141" s="259"/>
      <c r="G141" s="259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136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87" t="s">
        <v>297</v>
      </c>
      <c r="D142" s="158"/>
      <c r="E142" s="159">
        <v>6.1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138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87" t="s">
        <v>298</v>
      </c>
      <c r="D143" s="158"/>
      <c r="E143" s="159">
        <v>4.25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138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87" t="s">
        <v>299</v>
      </c>
      <c r="D144" s="158"/>
      <c r="E144" s="159">
        <v>3.62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138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69">
        <v>44</v>
      </c>
      <c r="B145" s="170" t="s">
        <v>300</v>
      </c>
      <c r="C145" s="186" t="s">
        <v>301</v>
      </c>
      <c r="D145" s="171" t="s">
        <v>164</v>
      </c>
      <c r="E145" s="172">
        <v>39.756500000000003</v>
      </c>
      <c r="F145" s="173"/>
      <c r="G145" s="174">
        <f>ROUND(E145*F145,2)</f>
        <v>0</v>
      </c>
      <c r="H145" s="173"/>
      <c r="I145" s="174">
        <f>ROUND(E145*H145,2)</f>
        <v>0</v>
      </c>
      <c r="J145" s="173"/>
      <c r="K145" s="174">
        <f>ROUND(E145*J145,2)</f>
        <v>0</v>
      </c>
      <c r="L145" s="174">
        <v>21</v>
      </c>
      <c r="M145" s="174">
        <f>G145*(1+L145/100)</f>
        <v>0</v>
      </c>
      <c r="N145" s="174">
        <v>4.8169999999999998E-2</v>
      </c>
      <c r="O145" s="174">
        <f>ROUND(E145*N145,2)</f>
        <v>1.92</v>
      </c>
      <c r="P145" s="174">
        <v>0</v>
      </c>
      <c r="Q145" s="174">
        <f>ROUND(E145*P145,2)</f>
        <v>0</v>
      </c>
      <c r="R145" s="174" t="s">
        <v>163</v>
      </c>
      <c r="S145" s="174" t="s">
        <v>131</v>
      </c>
      <c r="T145" s="175" t="s">
        <v>132</v>
      </c>
      <c r="U145" s="157">
        <v>0.74299999999999999</v>
      </c>
      <c r="V145" s="157">
        <f>ROUND(E145*U145,2)</f>
        <v>29.54</v>
      </c>
      <c r="W145" s="157"/>
      <c r="X145" s="157" t="s">
        <v>133</v>
      </c>
      <c r="Y145" s="148"/>
      <c r="Z145" s="148"/>
      <c r="AA145" s="148"/>
      <c r="AB145" s="148"/>
      <c r="AC145" s="148"/>
      <c r="AD145" s="148"/>
      <c r="AE145" s="148"/>
      <c r="AF145" s="148"/>
      <c r="AG145" s="148" t="s">
        <v>134</v>
      </c>
      <c r="AH145" s="148"/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87" t="s">
        <v>302</v>
      </c>
      <c r="D146" s="158"/>
      <c r="E146" s="159">
        <v>10.32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138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187" t="s">
        <v>303</v>
      </c>
      <c r="D147" s="158"/>
      <c r="E147" s="159">
        <v>0.91700000000000004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138</v>
      </c>
      <c r="AH147" s="148">
        <v>0</v>
      </c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outlineLevel="1" x14ac:dyDescent="0.2">
      <c r="A148" s="155"/>
      <c r="B148" s="156"/>
      <c r="C148" s="187" t="s">
        <v>207</v>
      </c>
      <c r="D148" s="158"/>
      <c r="E148" s="159">
        <v>-3.87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8"/>
      <c r="Z148" s="148"/>
      <c r="AA148" s="148"/>
      <c r="AB148" s="148"/>
      <c r="AC148" s="148"/>
      <c r="AD148" s="148"/>
      <c r="AE148" s="148"/>
      <c r="AF148" s="148"/>
      <c r="AG148" s="148" t="s">
        <v>138</v>
      </c>
      <c r="AH148" s="148">
        <v>0</v>
      </c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87" t="s">
        <v>304</v>
      </c>
      <c r="D149" s="158"/>
      <c r="E149" s="159">
        <v>6.7115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138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87" t="s">
        <v>305</v>
      </c>
      <c r="D150" s="158"/>
      <c r="E150" s="159">
        <v>-4.0259999999999998</v>
      </c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138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187" t="s">
        <v>306</v>
      </c>
      <c r="D151" s="158"/>
      <c r="E151" s="159">
        <v>16</v>
      </c>
      <c r="F151" s="157"/>
      <c r="G151" s="157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138</v>
      </c>
      <c r="AH151" s="148">
        <v>0</v>
      </c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87" t="s">
        <v>307</v>
      </c>
      <c r="D152" s="158"/>
      <c r="E152" s="159">
        <v>0.72399999999999998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138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87" t="s">
        <v>308</v>
      </c>
      <c r="D153" s="158"/>
      <c r="E153" s="159">
        <v>0.85</v>
      </c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138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87" t="s">
        <v>309</v>
      </c>
      <c r="D154" s="158"/>
      <c r="E154" s="159">
        <v>-1.62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138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87" t="s">
        <v>206</v>
      </c>
      <c r="D155" s="158"/>
      <c r="E155" s="159">
        <v>-2.25</v>
      </c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138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187" t="s">
        <v>310</v>
      </c>
      <c r="D156" s="158"/>
      <c r="E156" s="159">
        <v>16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138</v>
      </c>
      <c r="AH156" s="148">
        <v>0</v>
      </c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ht="22.5" outlineLevel="1" x14ac:dyDescent="0.2">
      <c r="A157" s="169">
        <v>45</v>
      </c>
      <c r="B157" s="170" t="s">
        <v>311</v>
      </c>
      <c r="C157" s="186" t="s">
        <v>312</v>
      </c>
      <c r="D157" s="171" t="s">
        <v>164</v>
      </c>
      <c r="E157" s="172">
        <v>6.4320000000000004</v>
      </c>
      <c r="F157" s="173"/>
      <c r="G157" s="174">
        <f>ROUND(E157*F157,2)</f>
        <v>0</v>
      </c>
      <c r="H157" s="173"/>
      <c r="I157" s="174">
        <f>ROUND(E157*H157,2)</f>
        <v>0</v>
      </c>
      <c r="J157" s="173"/>
      <c r="K157" s="174">
        <f>ROUND(E157*J157,2)</f>
        <v>0</v>
      </c>
      <c r="L157" s="174">
        <v>21</v>
      </c>
      <c r="M157" s="174">
        <f>G157*(1+L157/100)</f>
        <v>0</v>
      </c>
      <c r="N157" s="174">
        <v>3.6800000000000001E-3</v>
      </c>
      <c r="O157" s="174">
        <f>ROUND(E157*N157,2)</f>
        <v>0.02</v>
      </c>
      <c r="P157" s="174">
        <v>0</v>
      </c>
      <c r="Q157" s="174">
        <f>ROUND(E157*P157,2)</f>
        <v>0</v>
      </c>
      <c r="R157" s="174" t="s">
        <v>163</v>
      </c>
      <c r="S157" s="174" t="s">
        <v>131</v>
      </c>
      <c r="T157" s="175" t="s">
        <v>132</v>
      </c>
      <c r="U157" s="157">
        <v>0.46</v>
      </c>
      <c r="V157" s="157">
        <f>ROUND(E157*U157,2)</f>
        <v>2.96</v>
      </c>
      <c r="W157" s="157"/>
      <c r="X157" s="157" t="s">
        <v>133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134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187" t="s">
        <v>313</v>
      </c>
      <c r="D158" s="158"/>
      <c r="E158" s="159">
        <v>6.9720000000000004</v>
      </c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138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87" t="s">
        <v>314</v>
      </c>
      <c r="D159" s="158"/>
      <c r="E159" s="159">
        <v>-0.54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138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ht="22.5" outlineLevel="1" x14ac:dyDescent="0.2">
      <c r="A160" s="169">
        <v>46</v>
      </c>
      <c r="B160" s="170" t="s">
        <v>315</v>
      </c>
      <c r="C160" s="186" t="s">
        <v>316</v>
      </c>
      <c r="D160" s="171" t="s">
        <v>164</v>
      </c>
      <c r="E160" s="172">
        <v>48.6629</v>
      </c>
      <c r="F160" s="173"/>
      <c r="G160" s="174">
        <f>ROUND(E160*F160,2)</f>
        <v>0</v>
      </c>
      <c r="H160" s="173"/>
      <c r="I160" s="174">
        <f>ROUND(E160*H160,2)</f>
        <v>0</v>
      </c>
      <c r="J160" s="173"/>
      <c r="K160" s="174">
        <f>ROUND(E160*J160,2)</f>
        <v>0</v>
      </c>
      <c r="L160" s="174">
        <v>21</v>
      </c>
      <c r="M160" s="174">
        <f>G160*(1+L160/100)</f>
        <v>0</v>
      </c>
      <c r="N160" s="174">
        <v>8.0000000000000004E-4</v>
      </c>
      <c r="O160" s="174">
        <f>ROUND(E160*N160,2)</f>
        <v>0.04</v>
      </c>
      <c r="P160" s="174">
        <v>0</v>
      </c>
      <c r="Q160" s="174">
        <f>ROUND(E160*P160,2)</f>
        <v>0</v>
      </c>
      <c r="R160" s="174" t="s">
        <v>163</v>
      </c>
      <c r="S160" s="174" t="s">
        <v>131</v>
      </c>
      <c r="T160" s="175" t="s">
        <v>132</v>
      </c>
      <c r="U160" s="157">
        <v>0.23</v>
      </c>
      <c r="V160" s="157">
        <f>ROUND(E160*U160,2)</f>
        <v>11.19</v>
      </c>
      <c r="W160" s="157"/>
      <c r="X160" s="157" t="s">
        <v>133</v>
      </c>
      <c r="Y160" s="148"/>
      <c r="Z160" s="148"/>
      <c r="AA160" s="148"/>
      <c r="AB160" s="148"/>
      <c r="AC160" s="148"/>
      <c r="AD160" s="148"/>
      <c r="AE160" s="148"/>
      <c r="AF160" s="148"/>
      <c r="AG160" s="148" t="s">
        <v>134</v>
      </c>
      <c r="AH160" s="148"/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258" t="s">
        <v>317</v>
      </c>
      <c r="D161" s="259"/>
      <c r="E161" s="259"/>
      <c r="F161" s="259"/>
      <c r="G161" s="259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136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260" t="s">
        <v>317</v>
      </c>
      <c r="D162" s="261"/>
      <c r="E162" s="261"/>
      <c r="F162" s="261"/>
      <c r="G162" s="261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159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87" t="s">
        <v>318</v>
      </c>
      <c r="D163" s="158"/>
      <c r="E163" s="159">
        <v>48.6629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138</v>
      </c>
      <c r="AH163" s="148">
        <v>5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69">
        <v>47</v>
      </c>
      <c r="B164" s="170" t="s">
        <v>319</v>
      </c>
      <c r="C164" s="186" t="s">
        <v>320</v>
      </c>
      <c r="D164" s="171" t="s">
        <v>221</v>
      </c>
      <c r="E164" s="172">
        <v>21.87</v>
      </c>
      <c r="F164" s="173"/>
      <c r="G164" s="174">
        <f>ROUND(E164*F164,2)</f>
        <v>0</v>
      </c>
      <c r="H164" s="173"/>
      <c r="I164" s="174">
        <f>ROUND(E164*H164,2)</f>
        <v>0</v>
      </c>
      <c r="J164" s="173"/>
      <c r="K164" s="174">
        <f>ROUND(E164*J164,2)</f>
        <v>0</v>
      </c>
      <c r="L164" s="174">
        <v>21</v>
      </c>
      <c r="M164" s="174">
        <f>G164*(1+L164/100)</f>
        <v>0</v>
      </c>
      <c r="N164" s="174">
        <v>4.4999999999999999E-4</v>
      </c>
      <c r="O164" s="174">
        <f>ROUND(E164*N164,2)</f>
        <v>0.01</v>
      </c>
      <c r="P164" s="174">
        <v>0</v>
      </c>
      <c r="Q164" s="174">
        <f>ROUND(E164*P164,2)</f>
        <v>0</v>
      </c>
      <c r="R164" s="174" t="s">
        <v>163</v>
      </c>
      <c r="S164" s="174" t="s">
        <v>131</v>
      </c>
      <c r="T164" s="175" t="s">
        <v>132</v>
      </c>
      <c r="U164" s="157">
        <v>0</v>
      </c>
      <c r="V164" s="157">
        <f>ROUND(E164*U164,2)</f>
        <v>0</v>
      </c>
      <c r="W164" s="157"/>
      <c r="X164" s="157" t="s">
        <v>133</v>
      </c>
      <c r="Y164" s="148"/>
      <c r="Z164" s="148"/>
      <c r="AA164" s="148"/>
      <c r="AB164" s="148"/>
      <c r="AC164" s="148"/>
      <c r="AD164" s="148"/>
      <c r="AE164" s="148"/>
      <c r="AF164" s="148"/>
      <c r="AG164" s="148" t="s">
        <v>134</v>
      </c>
      <c r="AH164" s="148"/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87" t="s">
        <v>297</v>
      </c>
      <c r="D165" s="158"/>
      <c r="E165" s="159">
        <v>6.1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138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87" t="s">
        <v>298</v>
      </c>
      <c r="D166" s="158"/>
      <c r="E166" s="159">
        <v>4.25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138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87" t="s">
        <v>299</v>
      </c>
      <c r="D167" s="158"/>
      <c r="E167" s="159">
        <v>3.62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138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87" t="s">
        <v>321</v>
      </c>
      <c r="D168" s="158"/>
      <c r="E168" s="159">
        <v>4.9000000000000004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138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87" t="s">
        <v>322</v>
      </c>
      <c r="D169" s="158"/>
      <c r="E169" s="159">
        <v>3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138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ht="22.5" outlineLevel="1" x14ac:dyDescent="0.2">
      <c r="A170" s="169">
        <v>48</v>
      </c>
      <c r="B170" s="170" t="s">
        <v>323</v>
      </c>
      <c r="C170" s="186" t="s">
        <v>324</v>
      </c>
      <c r="D170" s="171" t="s">
        <v>164</v>
      </c>
      <c r="E170" s="172">
        <v>21.770399999999999</v>
      </c>
      <c r="F170" s="173"/>
      <c r="G170" s="174">
        <f>ROUND(E170*F170,2)</f>
        <v>0</v>
      </c>
      <c r="H170" s="173"/>
      <c r="I170" s="174">
        <f>ROUND(E170*H170,2)</f>
        <v>0</v>
      </c>
      <c r="J170" s="173"/>
      <c r="K170" s="174">
        <f>ROUND(E170*J170,2)</f>
        <v>0</v>
      </c>
      <c r="L170" s="174">
        <v>21</v>
      </c>
      <c r="M170" s="174">
        <f>G170*(1+L170/100)</f>
        <v>0</v>
      </c>
      <c r="N170" s="174">
        <v>4.3800000000000002E-3</v>
      </c>
      <c r="O170" s="174">
        <f>ROUND(E170*N170,2)</f>
        <v>0.1</v>
      </c>
      <c r="P170" s="174">
        <v>0</v>
      </c>
      <c r="Q170" s="174">
        <f>ROUND(E170*P170,2)</f>
        <v>0</v>
      </c>
      <c r="R170" s="174" t="s">
        <v>163</v>
      </c>
      <c r="S170" s="174" t="s">
        <v>131</v>
      </c>
      <c r="T170" s="175" t="s">
        <v>132</v>
      </c>
      <c r="U170" s="157">
        <v>0.36199999999999999</v>
      </c>
      <c r="V170" s="157">
        <f>ROUND(E170*U170,2)</f>
        <v>7.88</v>
      </c>
      <c r="W170" s="157"/>
      <c r="X170" s="157" t="s">
        <v>133</v>
      </c>
      <c r="Y170" s="148"/>
      <c r="Z170" s="148"/>
      <c r="AA170" s="148"/>
      <c r="AB170" s="148"/>
      <c r="AC170" s="148"/>
      <c r="AD170" s="148"/>
      <c r="AE170" s="148"/>
      <c r="AF170" s="148"/>
      <c r="AG170" s="148" t="s">
        <v>134</v>
      </c>
      <c r="AH170" s="148"/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87" t="s">
        <v>289</v>
      </c>
      <c r="D171" s="158"/>
      <c r="E171" s="159">
        <v>15.3384</v>
      </c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138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87" t="s">
        <v>313</v>
      </c>
      <c r="D172" s="158"/>
      <c r="E172" s="159">
        <v>6.9720000000000004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138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87" t="s">
        <v>314</v>
      </c>
      <c r="D173" s="158"/>
      <c r="E173" s="159">
        <v>-0.54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138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ht="22.5" outlineLevel="1" x14ac:dyDescent="0.2">
      <c r="A174" s="169">
        <v>49</v>
      </c>
      <c r="B174" s="170" t="s">
        <v>325</v>
      </c>
      <c r="C174" s="186" t="s">
        <v>326</v>
      </c>
      <c r="D174" s="171" t="s">
        <v>221</v>
      </c>
      <c r="E174" s="172">
        <v>4.4400000000000004</v>
      </c>
      <c r="F174" s="173"/>
      <c r="G174" s="174">
        <f>ROUND(E174*F174,2)</f>
        <v>0</v>
      </c>
      <c r="H174" s="173"/>
      <c r="I174" s="174">
        <f>ROUND(E174*H174,2)</f>
        <v>0</v>
      </c>
      <c r="J174" s="173"/>
      <c r="K174" s="174">
        <f>ROUND(E174*J174,2)</f>
        <v>0</v>
      </c>
      <c r="L174" s="174">
        <v>21</v>
      </c>
      <c r="M174" s="174">
        <f>G174*(1+L174/100)</f>
        <v>0</v>
      </c>
      <c r="N174" s="174">
        <v>0</v>
      </c>
      <c r="O174" s="174">
        <f>ROUND(E174*N174,2)</f>
        <v>0</v>
      </c>
      <c r="P174" s="174">
        <v>0</v>
      </c>
      <c r="Q174" s="174">
        <f>ROUND(E174*P174,2)</f>
        <v>0</v>
      </c>
      <c r="R174" s="174" t="s">
        <v>163</v>
      </c>
      <c r="S174" s="174" t="s">
        <v>131</v>
      </c>
      <c r="T174" s="175" t="s">
        <v>132</v>
      </c>
      <c r="U174" s="157">
        <v>0.1</v>
      </c>
      <c r="V174" s="157">
        <f>ROUND(E174*U174,2)</f>
        <v>0.44</v>
      </c>
      <c r="W174" s="157"/>
      <c r="X174" s="157" t="s">
        <v>133</v>
      </c>
      <c r="Y174" s="148"/>
      <c r="Z174" s="148"/>
      <c r="AA174" s="148"/>
      <c r="AB174" s="148"/>
      <c r="AC174" s="148"/>
      <c r="AD174" s="148"/>
      <c r="AE174" s="148"/>
      <c r="AF174" s="148"/>
      <c r="AG174" s="148" t="s">
        <v>134</v>
      </c>
      <c r="AH174" s="148"/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87" t="s">
        <v>327</v>
      </c>
      <c r="D175" s="158"/>
      <c r="E175" s="159">
        <v>2.64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138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87" t="s">
        <v>328</v>
      </c>
      <c r="D176" s="158"/>
      <c r="E176" s="159">
        <v>1.8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138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69">
        <v>50</v>
      </c>
      <c r="B177" s="170" t="s">
        <v>329</v>
      </c>
      <c r="C177" s="186" t="s">
        <v>330</v>
      </c>
      <c r="D177" s="171" t="s">
        <v>221</v>
      </c>
      <c r="E177" s="172">
        <v>4.8840000000000003</v>
      </c>
      <c r="F177" s="173"/>
      <c r="G177" s="174">
        <f>ROUND(E177*F177,2)</f>
        <v>0</v>
      </c>
      <c r="H177" s="173"/>
      <c r="I177" s="174">
        <f>ROUND(E177*H177,2)</f>
        <v>0</v>
      </c>
      <c r="J177" s="173"/>
      <c r="K177" s="174">
        <f>ROUND(E177*J177,2)</f>
        <v>0</v>
      </c>
      <c r="L177" s="174">
        <v>21</v>
      </c>
      <c r="M177" s="174">
        <f>G177*(1+L177/100)</f>
        <v>0</v>
      </c>
      <c r="N177" s="174">
        <v>1.0000000000000001E-5</v>
      </c>
      <c r="O177" s="174">
        <f>ROUND(E177*N177,2)</f>
        <v>0</v>
      </c>
      <c r="P177" s="174">
        <v>0</v>
      </c>
      <c r="Q177" s="174">
        <f>ROUND(E177*P177,2)</f>
        <v>0</v>
      </c>
      <c r="R177" s="174" t="s">
        <v>165</v>
      </c>
      <c r="S177" s="174" t="s">
        <v>131</v>
      </c>
      <c r="T177" s="175" t="s">
        <v>132</v>
      </c>
      <c r="U177" s="157">
        <v>0</v>
      </c>
      <c r="V177" s="157">
        <f>ROUND(E177*U177,2)</f>
        <v>0</v>
      </c>
      <c r="W177" s="157"/>
      <c r="X177" s="157" t="s">
        <v>166</v>
      </c>
      <c r="Y177" s="148"/>
      <c r="Z177" s="148"/>
      <c r="AA177" s="148"/>
      <c r="AB177" s="148"/>
      <c r="AC177" s="148"/>
      <c r="AD177" s="148"/>
      <c r="AE177" s="148"/>
      <c r="AF177" s="148"/>
      <c r="AG177" s="148" t="s">
        <v>167</v>
      </c>
      <c r="AH177" s="148"/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87" t="s">
        <v>331</v>
      </c>
      <c r="D178" s="158"/>
      <c r="E178" s="159">
        <v>4.4400000000000004</v>
      </c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138</v>
      </c>
      <c r="AH178" s="148">
        <v>5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188" t="s">
        <v>332</v>
      </c>
      <c r="D179" s="160"/>
      <c r="E179" s="161">
        <v>0.44400000000000001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138</v>
      </c>
      <c r="AH179" s="148">
        <v>4</v>
      </c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x14ac:dyDescent="0.2">
      <c r="A180" s="163" t="s">
        <v>125</v>
      </c>
      <c r="B180" s="164" t="s">
        <v>75</v>
      </c>
      <c r="C180" s="185" t="s">
        <v>76</v>
      </c>
      <c r="D180" s="165"/>
      <c r="E180" s="166"/>
      <c r="F180" s="167"/>
      <c r="G180" s="167">
        <f>SUMIF(AG181:AG203,"&lt;&gt;NOR",G181:G203)</f>
        <v>0</v>
      </c>
      <c r="H180" s="167"/>
      <c r="I180" s="167">
        <f>SUM(I181:I203)</f>
        <v>0</v>
      </c>
      <c r="J180" s="167"/>
      <c r="K180" s="167">
        <f>SUM(K181:K203)</f>
        <v>0</v>
      </c>
      <c r="L180" s="167"/>
      <c r="M180" s="167">
        <f>SUM(M181:M203)</f>
        <v>0</v>
      </c>
      <c r="N180" s="167"/>
      <c r="O180" s="167">
        <f>SUM(O181:O203)</f>
        <v>3.75</v>
      </c>
      <c r="P180" s="167"/>
      <c r="Q180" s="167">
        <f>SUM(Q181:Q203)</f>
        <v>0</v>
      </c>
      <c r="R180" s="167"/>
      <c r="S180" s="167"/>
      <c r="T180" s="168"/>
      <c r="U180" s="162"/>
      <c r="V180" s="162">
        <f>SUM(V181:V203)</f>
        <v>15.68</v>
      </c>
      <c r="W180" s="162"/>
      <c r="X180" s="162"/>
      <c r="AG180" t="s">
        <v>126</v>
      </c>
    </row>
    <row r="181" spans="1:60" outlineLevel="1" x14ac:dyDescent="0.2">
      <c r="A181" s="169">
        <v>51</v>
      </c>
      <c r="B181" s="170" t="s">
        <v>333</v>
      </c>
      <c r="C181" s="186" t="s">
        <v>334</v>
      </c>
      <c r="D181" s="171" t="s">
        <v>221</v>
      </c>
      <c r="E181" s="172">
        <v>27.42</v>
      </c>
      <c r="F181" s="173"/>
      <c r="G181" s="174">
        <f>ROUND(E181*F181,2)</f>
        <v>0</v>
      </c>
      <c r="H181" s="173"/>
      <c r="I181" s="174">
        <f>ROUND(E181*H181,2)</f>
        <v>0</v>
      </c>
      <c r="J181" s="173"/>
      <c r="K181" s="174">
        <f>ROUND(E181*J181,2)</f>
        <v>0</v>
      </c>
      <c r="L181" s="174">
        <v>21</v>
      </c>
      <c r="M181" s="174">
        <f>G181*(1+L181/100)</f>
        <v>0</v>
      </c>
      <c r="N181" s="174">
        <v>1.1E-4</v>
      </c>
      <c r="O181" s="174">
        <f>ROUND(E181*N181,2)</f>
        <v>0</v>
      </c>
      <c r="P181" s="174">
        <v>0</v>
      </c>
      <c r="Q181" s="174">
        <f>ROUND(E181*P181,2)</f>
        <v>0</v>
      </c>
      <c r="R181" s="174" t="s">
        <v>163</v>
      </c>
      <c r="S181" s="174" t="s">
        <v>131</v>
      </c>
      <c r="T181" s="175" t="s">
        <v>132</v>
      </c>
      <c r="U181" s="157">
        <v>5.5E-2</v>
      </c>
      <c r="V181" s="157">
        <f>ROUND(E181*U181,2)</f>
        <v>1.51</v>
      </c>
      <c r="W181" s="157"/>
      <c r="X181" s="157" t="s">
        <v>133</v>
      </c>
      <c r="Y181" s="148"/>
      <c r="Z181" s="148"/>
      <c r="AA181" s="148"/>
      <c r="AB181" s="148"/>
      <c r="AC181" s="148"/>
      <c r="AD181" s="148"/>
      <c r="AE181" s="148"/>
      <c r="AF181" s="148"/>
      <c r="AG181" s="148" t="s">
        <v>134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48"/>
      <c r="BB181" s="148"/>
      <c r="BC181" s="148"/>
      <c r="BD181" s="148"/>
      <c r="BE181" s="148"/>
      <c r="BF181" s="148"/>
      <c r="BG181" s="148"/>
      <c r="BH181" s="148"/>
    </row>
    <row r="182" spans="1:60" outlineLevel="1" x14ac:dyDescent="0.2">
      <c r="A182" s="155"/>
      <c r="B182" s="156"/>
      <c r="C182" s="187" t="s">
        <v>335</v>
      </c>
      <c r="D182" s="158"/>
      <c r="E182" s="159">
        <v>16.260000000000002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138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87" t="s">
        <v>336</v>
      </c>
      <c r="D183" s="158"/>
      <c r="E183" s="159">
        <v>11.16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138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69">
        <v>52</v>
      </c>
      <c r="B184" s="170" t="s">
        <v>337</v>
      </c>
      <c r="C184" s="186" t="s">
        <v>338</v>
      </c>
      <c r="D184" s="171" t="s">
        <v>129</v>
      </c>
      <c r="E184" s="172">
        <v>1.383</v>
      </c>
      <c r="F184" s="173"/>
      <c r="G184" s="174">
        <f>ROUND(E184*F184,2)</f>
        <v>0</v>
      </c>
      <c r="H184" s="173"/>
      <c r="I184" s="174">
        <f>ROUND(E184*H184,2)</f>
        <v>0</v>
      </c>
      <c r="J184" s="173"/>
      <c r="K184" s="174">
        <f>ROUND(E184*J184,2)</f>
        <v>0</v>
      </c>
      <c r="L184" s="174">
        <v>21</v>
      </c>
      <c r="M184" s="174">
        <f>G184*(1+L184/100)</f>
        <v>0</v>
      </c>
      <c r="N184" s="174">
        <v>2.5249999999999999</v>
      </c>
      <c r="O184" s="174">
        <f>ROUND(E184*N184,2)</f>
        <v>3.49</v>
      </c>
      <c r="P184" s="174">
        <v>0</v>
      </c>
      <c r="Q184" s="174">
        <f>ROUND(E184*P184,2)</f>
        <v>0</v>
      </c>
      <c r="R184" s="174" t="s">
        <v>163</v>
      </c>
      <c r="S184" s="174" t="s">
        <v>131</v>
      </c>
      <c r="T184" s="175" t="s">
        <v>132</v>
      </c>
      <c r="U184" s="157">
        <v>3.2130000000000001</v>
      </c>
      <c r="V184" s="157">
        <f>ROUND(E184*U184,2)</f>
        <v>4.4400000000000004</v>
      </c>
      <c r="W184" s="157"/>
      <c r="X184" s="157" t="s">
        <v>133</v>
      </c>
      <c r="Y184" s="148"/>
      <c r="Z184" s="148"/>
      <c r="AA184" s="148"/>
      <c r="AB184" s="148"/>
      <c r="AC184" s="148"/>
      <c r="AD184" s="148"/>
      <c r="AE184" s="148"/>
      <c r="AF184" s="148"/>
      <c r="AG184" s="148" t="s">
        <v>134</v>
      </c>
      <c r="AH184" s="148"/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258" t="s">
        <v>339</v>
      </c>
      <c r="D185" s="259"/>
      <c r="E185" s="259"/>
      <c r="F185" s="259"/>
      <c r="G185" s="259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136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260" t="s">
        <v>340</v>
      </c>
      <c r="D186" s="261"/>
      <c r="E186" s="261"/>
      <c r="F186" s="261"/>
      <c r="G186" s="261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159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87" t="s">
        <v>341</v>
      </c>
      <c r="D187" s="158"/>
      <c r="E187" s="159">
        <v>0.93899999999999995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138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87" t="s">
        <v>342</v>
      </c>
      <c r="D188" s="158"/>
      <c r="E188" s="159">
        <v>0.44400000000000001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138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69">
        <v>53</v>
      </c>
      <c r="B189" s="170" t="s">
        <v>343</v>
      </c>
      <c r="C189" s="186" t="s">
        <v>344</v>
      </c>
      <c r="D189" s="171" t="s">
        <v>129</v>
      </c>
      <c r="E189" s="172">
        <v>1.383</v>
      </c>
      <c r="F189" s="173"/>
      <c r="G189" s="174">
        <f>ROUND(E189*F189,2)</f>
        <v>0</v>
      </c>
      <c r="H189" s="173"/>
      <c r="I189" s="174">
        <f>ROUND(E189*H189,2)</f>
        <v>0</v>
      </c>
      <c r="J189" s="173"/>
      <c r="K189" s="174">
        <f>ROUND(E189*J189,2)</f>
        <v>0</v>
      </c>
      <c r="L189" s="174">
        <v>21</v>
      </c>
      <c r="M189" s="174">
        <f>G189*(1+L189/100)</f>
        <v>0</v>
      </c>
      <c r="N189" s="174">
        <v>0</v>
      </c>
      <c r="O189" s="174">
        <f>ROUND(E189*N189,2)</f>
        <v>0</v>
      </c>
      <c r="P189" s="174">
        <v>0</v>
      </c>
      <c r="Q189" s="174">
        <f>ROUND(E189*P189,2)</f>
        <v>0</v>
      </c>
      <c r="R189" s="174" t="s">
        <v>163</v>
      </c>
      <c r="S189" s="174" t="s">
        <v>131</v>
      </c>
      <c r="T189" s="175" t="s">
        <v>132</v>
      </c>
      <c r="U189" s="157">
        <v>0.82</v>
      </c>
      <c r="V189" s="157">
        <f>ROUND(E189*U189,2)</f>
        <v>1.1299999999999999</v>
      </c>
      <c r="W189" s="157"/>
      <c r="X189" s="157" t="s">
        <v>133</v>
      </c>
      <c r="Y189" s="148"/>
      <c r="Z189" s="148"/>
      <c r="AA189" s="148"/>
      <c r="AB189" s="148"/>
      <c r="AC189" s="148"/>
      <c r="AD189" s="148"/>
      <c r="AE189" s="148"/>
      <c r="AF189" s="148"/>
      <c r="AG189" s="148" t="s">
        <v>134</v>
      </c>
      <c r="AH189" s="148"/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258" t="s">
        <v>345</v>
      </c>
      <c r="D190" s="259"/>
      <c r="E190" s="259"/>
      <c r="F190" s="259"/>
      <c r="G190" s="259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136</v>
      </c>
      <c r="AH190" s="148"/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87" t="s">
        <v>346</v>
      </c>
      <c r="D191" s="158"/>
      <c r="E191" s="159">
        <v>1.383</v>
      </c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138</v>
      </c>
      <c r="AH191" s="148">
        <v>5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 x14ac:dyDescent="0.2">
      <c r="A192" s="169">
        <v>54</v>
      </c>
      <c r="B192" s="170" t="s">
        <v>347</v>
      </c>
      <c r="C192" s="186" t="s">
        <v>348</v>
      </c>
      <c r="D192" s="171" t="s">
        <v>168</v>
      </c>
      <c r="E192" s="172">
        <v>5.0299999999999997E-3</v>
      </c>
      <c r="F192" s="173"/>
      <c r="G192" s="174">
        <f>ROUND(E192*F192,2)</f>
        <v>0</v>
      </c>
      <c r="H192" s="173"/>
      <c r="I192" s="174">
        <f>ROUND(E192*H192,2)</f>
        <v>0</v>
      </c>
      <c r="J192" s="173"/>
      <c r="K192" s="174">
        <f>ROUND(E192*J192,2)</f>
        <v>0</v>
      </c>
      <c r="L192" s="174">
        <v>21</v>
      </c>
      <c r="M192" s="174">
        <f>G192*(1+L192/100)</f>
        <v>0</v>
      </c>
      <c r="N192" s="174">
        <v>1.0662499999999999</v>
      </c>
      <c r="O192" s="174">
        <f>ROUND(E192*N192,2)</f>
        <v>0.01</v>
      </c>
      <c r="P192" s="174">
        <v>0</v>
      </c>
      <c r="Q192" s="174">
        <f>ROUND(E192*P192,2)</f>
        <v>0</v>
      </c>
      <c r="R192" s="174" t="s">
        <v>163</v>
      </c>
      <c r="S192" s="174" t="s">
        <v>131</v>
      </c>
      <c r="T192" s="175" t="s">
        <v>132</v>
      </c>
      <c r="U192" s="157">
        <v>15.231</v>
      </c>
      <c r="V192" s="157">
        <f>ROUND(E192*U192,2)</f>
        <v>0.08</v>
      </c>
      <c r="W192" s="157"/>
      <c r="X192" s="157" t="s">
        <v>133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134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258" t="s">
        <v>187</v>
      </c>
      <c r="D193" s="259"/>
      <c r="E193" s="259"/>
      <c r="F193" s="259"/>
      <c r="G193" s="259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136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87" t="s">
        <v>349</v>
      </c>
      <c r="D194" s="158"/>
      <c r="E194" s="159">
        <v>3.4099999999999998E-3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138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87" t="s">
        <v>350</v>
      </c>
      <c r="D195" s="158"/>
      <c r="E195" s="159">
        <v>1.6100000000000001E-3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138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ht="22.5" outlineLevel="1" x14ac:dyDescent="0.2">
      <c r="A196" s="169">
        <v>55</v>
      </c>
      <c r="B196" s="170" t="s">
        <v>351</v>
      </c>
      <c r="C196" s="186" t="s">
        <v>352</v>
      </c>
      <c r="D196" s="171" t="s">
        <v>164</v>
      </c>
      <c r="E196" s="172">
        <v>23.05</v>
      </c>
      <c r="F196" s="173"/>
      <c r="G196" s="174">
        <f>ROUND(E196*F196,2)</f>
        <v>0</v>
      </c>
      <c r="H196" s="173"/>
      <c r="I196" s="174">
        <f>ROUND(E196*H196,2)</f>
        <v>0</v>
      </c>
      <c r="J196" s="173"/>
      <c r="K196" s="174">
        <f>ROUND(E196*J196,2)</f>
        <v>0</v>
      </c>
      <c r="L196" s="174">
        <v>21</v>
      </c>
      <c r="M196" s="174">
        <f>G196*(1+L196/100)</f>
        <v>0</v>
      </c>
      <c r="N196" s="174">
        <v>7.3499999999999998E-3</v>
      </c>
      <c r="O196" s="174">
        <f>ROUND(E196*N196,2)</f>
        <v>0.17</v>
      </c>
      <c r="P196" s="174">
        <v>0</v>
      </c>
      <c r="Q196" s="174">
        <f>ROUND(E196*P196,2)</f>
        <v>0</v>
      </c>
      <c r="R196" s="174" t="s">
        <v>163</v>
      </c>
      <c r="S196" s="174" t="s">
        <v>131</v>
      </c>
      <c r="T196" s="175" t="s">
        <v>132</v>
      </c>
      <c r="U196" s="157">
        <v>0.34399999999999997</v>
      </c>
      <c r="V196" s="157">
        <f>ROUND(E196*U196,2)</f>
        <v>7.93</v>
      </c>
      <c r="W196" s="157"/>
      <c r="X196" s="157" t="s">
        <v>133</v>
      </c>
      <c r="Y196" s="148"/>
      <c r="Z196" s="148"/>
      <c r="AA196" s="148"/>
      <c r="AB196" s="148"/>
      <c r="AC196" s="148"/>
      <c r="AD196" s="148"/>
      <c r="AE196" s="148"/>
      <c r="AF196" s="148"/>
      <c r="AG196" s="148" t="s">
        <v>134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258" t="s">
        <v>353</v>
      </c>
      <c r="D197" s="259"/>
      <c r="E197" s="259"/>
      <c r="F197" s="259"/>
      <c r="G197" s="259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136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87" t="s">
        <v>354</v>
      </c>
      <c r="D198" s="158"/>
      <c r="E198" s="159">
        <v>15.65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138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87" t="s">
        <v>271</v>
      </c>
      <c r="D199" s="158"/>
      <c r="E199" s="159">
        <v>7.4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138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ht="22.5" outlineLevel="1" x14ac:dyDescent="0.2">
      <c r="A200" s="169">
        <v>56</v>
      </c>
      <c r="B200" s="170" t="s">
        <v>355</v>
      </c>
      <c r="C200" s="186" t="s">
        <v>356</v>
      </c>
      <c r="D200" s="171" t="s">
        <v>164</v>
      </c>
      <c r="E200" s="172">
        <v>1.7028000000000001</v>
      </c>
      <c r="F200" s="173"/>
      <c r="G200" s="174">
        <f>ROUND(E200*F200,2)</f>
        <v>0</v>
      </c>
      <c r="H200" s="173"/>
      <c r="I200" s="174">
        <f>ROUND(E200*H200,2)</f>
        <v>0</v>
      </c>
      <c r="J200" s="173"/>
      <c r="K200" s="174">
        <f>ROUND(E200*J200,2)</f>
        <v>0</v>
      </c>
      <c r="L200" s="174">
        <v>21</v>
      </c>
      <c r="M200" s="174">
        <f>G200*(1+L200/100)</f>
        <v>0</v>
      </c>
      <c r="N200" s="174">
        <v>4.9840000000000002E-2</v>
      </c>
      <c r="O200" s="174">
        <f>ROUND(E200*N200,2)</f>
        <v>0.08</v>
      </c>
      <c r="P200" s="174">
        <v>0</v>
      </c>
      <c r="Q200" s="174">
        <f>ROUND(E200*P200,2)</f>
        <v>0</v>
      </c>
      <c r="R200" s="174" t="s">
        <v>163</v>
      </c>
      <c r="S200" s="174" t="s">
        <v>131</v>
      </c>
      <c r="T200" s="175" t="s">
        <v>132</v>
      </c>
      <c r="U200" s="157">
        <v>0.34799999999999998</v>
      </c>
      <c r="V200" s="157">
        <f>ROUND(E200*U200,2)</f>
        <v>0.59</v>
      </c>
      <c r="W200" s="157"/>
      <c r="X200" s="157" t="s">
        <v>133</v>
      </c>
      <c r="Y200" s="148"/>
      <c r="Z200" s="148"/>
      <c r="AA200" s="148"/>
      <c r="AB200" s="148"/>
      <c r="AC200" s="148"/>
      <c r="AD200" s="148"/>
      <c r="AE200" s="148"/>
      <c r="AF200" s="148"/>
      <c r="AG200" s="148" t="s">
        <v>134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ht="22.5" outlineLevel="1" x14ac:dyDescent="0.2">
      <c r="A201" s="155"/>
      <c r="B201" s="156"/>
      <c r="C201" s="258" t="s">
        <v>357</v>
      </c>
      <c r="D201" s="259"/>
      <c r="E201" s="259"/>
      <c r="F201" s="259"/>
      <c r="G201" s="259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136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76" t="str">
        <f>C201</f>
        <v>na zdivu jako podklad např. pod izolaci, na parapetech z prefabrikovaných dílců, pod oplechování apod., vodorovný nebo ve spádu do 15°, hlazený dřevěným hladítkem,</v>
      </c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87" t="s">
        <v>358</v>
      </c>
      <c r="D202" s="158"/>
      <c r="E202" s="159">
        <v>0.99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138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87" t="s">
        <v>359</v>
      </c>
      <c r="D203" s="158"/>
      <c r="E203" s="159">
        <v>0.71279999999999999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138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x14ac:dyDescent="0.2">
      <c r="A204" s="163" t="s">
        <v>125</v>
      </c>
      <c r="B204" s="164" t="s">
        <v>77</v>
      </c>
      <c r="C204" s="185" t="s">
        <v>78</v>
      </c>
      <c r="D204" s="165"/>
      <c r="E204" s="166"/>
      <c r="F204" s="167"/>
      <c r="G204" s="167">
        <f>SUMIF(AG205:AG208,"&lt;&gt;NOR",G205:G208)</f>
        <v>0</v>
      </c>
      <c r="H204" s="167"/>
      <c r="I204" s="167">
        <f>SUM(I205:I208)</f>
        <v>0</v>
      </c>
      <c r="J204" s="167"/>
      <c r="K204" s="167">
        <f>SUM(K205:K208)</f>
        <v>0</v>
      </c>
      <c r="L204" s="167"/>
      <c r="M204" s="167">
        <f>SUM(M205:M208)</f>
        <v>0</v>
      </c>
      <c r="N204" s="167"/>
      <c r="O204" s="167">
        <f>SUM(O205:O208)</f>
        <v>0.03</v>
      </c>
      <c r="P204" s="167"/>
      <c r="Q204" s="167">
        <f>SUM(Q205:Q208)</f>
        <v>0</v>
      </c>
      <c r="R204" s="167"/>
      <c r="S204" s="167"/>
      <c r="T204" s="168"/>
      <c r="U204" s="162"/>
      <c r="V204" s="162">
        <f>SUM(V205:V208)</f>
        <v>1.86</v>
      </c>
      <c r="W204" s="162"/>
      <c r="X204" s="162"/>
      <c r="AG204" t="s">
        <v>126</v>
      </c>
    </row>
    <row r="205" spans="1:60" ht="45" outlineLevel="1" x14ac:dyDescent="0.2">
      <c r="A205" s="169">
        <v>57</v>
      </c>
      <c r="B205" s="170" t="s">
        <v>360</v>
      </c>
      <c r="C205" s="186" t="s">
        <v>361</v>
      </c>
      <c r="D205" s="171" t="s">
        <v>211</v>
      </c>
      <c r="E205" s="172">
        <v>1</v>
      </c>
      <c r="F205" s="173"/>
      <c r="G205" s="174">
        <f>ROUND(E205*F205,2)</f>
        <v>0</v>
      </c>
      <c r="H205" s="173"/>
      <c r="I205" s="174">
        <f>ROUND(E205*H205,2)</f>
        <v>0</v>
      </c>
      <c r="J205" s="173"/>
      <c r="K205" s="174">
        <f>ROUND(E205*J205,2)</f>
        <v>0</v>
      </c>
      <c r="L205" s="174">
        <v>21</v>
      </c>
      <c r="M205" s="174">
        <f>G205*(1+L205/100)</f>
        <v>0</v>
      </c>
      <c r="N205" s="174">
        <v>1.8970000000000001E-2</v>
      </c>
      <c r="O205" s="174">
        <f>ROUND(E205*N205,2)</f>
        <v>0.02</v>
      </c>
      <c r="P205" s="174">
        <v>0</v>
      </c>
      <c r="Q205" s="174">
        <f>ROUND(E205*P205,2)</f>
        <v>0</v>
      </c>
      <c r="R205" s="174" t="s">
        <v>163</v>
      </c>
      <c r="S205" s="174" t="s">
        <v>131</v>
      </c>
      <c r="T205" s="175" t="s">
        <v>132</v>
      </c>
      <c r="U205" s="157">
        <v>1.86</v>
      </c>
      <c r="V205" s="157">
        <f>ROUND(E205*U205,2)</f>
        <v>1.86</v>
      </c>
      <c r="W205" s="157"/>
      <c r="X205" s="157" t="s">
        <v>133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134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87" t="s">
        <v>362</v>
      </c>
      <c r="D206" s="158"/>
      <c r="E206" s="159">
        <v>1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138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ht="22.5" outlineLevel="1" x14ac:dyDescent="0.2">
      <c r="A207" s="169">
        <v>58</v>
      </c>
      <c r="B207" s="170" t="s">
        <v>363</v>
      </c>
      <c r="C207" s="186" t="s">
        <v>364</v>
      </c>
      <c r="D207" s="171" t="s">
        <v>211</v>
      </c>
      <c r="E207" s="172">
        <v>1</v>
      </c>
      <c r="F207" s="173"/>
      <c r="G207" s="174">
        <f>ROUND(E207*F207,2)</f>
        <v>0</v>
      </c>
      <c r="H207" s="173"/>
      <c r="I207" s="174">
        <f>ROUND(E207*H207,2)</f>
        <v>0</v>
      </c>
      <c r="J207" s="173"/>
      <c r="K207" s="174">
        <f>ROUND(E207*J207,2)</f>
        <v>0</v>
      </c>
      <c r="L207" s="174">
        <v>21</v>
      </c>
      <c r="M207" s="174">
        <f>G207*(1+L207/100)</f>
        <v>0</v>
      </c>
      <c r="N207" s="174">
        <v>1.406E-2</v>
      </c>
      <c r="O207" s="174">
        <f>ROUND(E207*N207,2)</f>
        <v>0.01</v>
      </c>
      <c r="P207" s="174">
        <v>0</v>
      </c>
      <c r="Q207" s="174">
        <f>ROUND(E207*P207,2)</f>
        <v>0</v>
      </c>
      <c r="R207" s="174" t="s">
        <v>165</v>
      </c>
      <c r="S207" s="174" t="s">
        <v>365</v>
      </c>
      <c r="T207" s="175" t="s">
        <v>132</v>
      </c>
      <c r="U207" s="157">
        <v>0</v>
      </c>
      <c r="V207" s="157">
        <f>ROUND(E207*U207,2)</f>
        <v>0</v>
      </c>
      <c r="W207" s="157"/>
      <c r="X207" s="157" t="s">
        <v>166</v>
      </c>
      <c r="Y207" s="148"/>
      <c r="Z207" s="148"/>
      <c r="AA207" s="148"/>
      <c r="AB207" s="148"/>
      <c r="AC207" s="148"/>
      <c r="AD207" s="148"/>
      <c r="AE207" s="148"/>
      <c r="AF207" s="148"/>
      <c r="AG207" s="148" t="s">
        <v>167</v>
      </c>
      <c r="AH207" s="148"/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87" t="s">
        <v>366</v>
      </c>
      <c r="D208" s="158"/>
      <c r="E208" s="159">
        <v>1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138</v>
      </c>
      <c r="AH208" s="148">
        <v>5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x14ac:dyDescent="0.2">
      <c r="A209" s="163" t="s">
        <v>125</v>
      </c>
      <c r="B209" s="164" t="s">
        <v>79</v>
      </c>
      <c r="C209" s="185" t="s">
        <v>80</v>
      </c>
      <c r="D209" s="165"/>
      <c r="E209" s="166"/>
      <c r="F209" s="167"/>
      <c r="G209" s="167">
        <f>SUMIF(AG210:AG215,"&lt;&gt;NOR",G210:G215)</f>
        <v>0</v>
      </c>
      <c r="H209" s="167"/>
      <c r="I209" s="167">
        <f>SUM(I210:I215)</f>
        <v>0</v>
      </c>
      <c r="J209" s="167"/>
      <c r="K209" s="167">
        <f>SUM(K210:K215)</f>
        <v>0</v>
      </c>
      <c r="L209" s="167"/>
      <c r="M209" s="167">
        <f>SUM(M210:M215)</f>
        <v>0</v>
      </c>
      <c r="N209" s="167"/>
      <c r="O209" s="167">
        <f>SUM(O210:O215)</f>
        <v>0</v>
      </c>
      <c r="P209" s="167"/>
      <c r="Q209" s="167">
        <f>SUM(Q210:Q215)</f>
        <v>0</v>
      </c>
      <c r="R209" s="167"/>
      <c r="S209" s="167"/>
      <c r="T209" s="168"/>
      <c r="U209" s="162"/>
      <c r="V209" s="162">
        <f>SUM(V210:V215)</f>
        <v>81.540000000000006</v>
      </c>
      <c r="W209" s="162"/>
      <c r="X209" s="162"/>
      <c r="AG209" t="s">
        <v>126</v>
      </c>
    </row>
    <row r="210" spans="1:60" outlineLevel="1" x14ac:dyDescent="0.2">
      <c r="A210" s="169">
        <v>59</v>
      </c>
      <c r="B210" s="170" t="s">
        <v>367</v>
      </c>
      <c r="C210" s="186" t="s">
        <v>368</v>
      </c>
      <c r="D210" s="171" t="s">
        <v>168</v>
      </c>
      <c r="E210" s="172">
        <v>95.706969999999998</v>
      </c>
      <c r="F210" s="173"/>
      <c r="G210" s="174">
        <f>ROUND(E210*F210,2)</f>
        <v>0</v>
      </c>
      <c r="H210" s="173"/>
      <c r="I210" s="174">
        <f>ROUND(E210*H210,2)</f>
        <v>0</v>
      </c>
      <c r="J210" s="173"/>
      <c r="K210" s="174">
        <f>ROUND(E210*J210,2)</f>
        <v>0</v>
      </c>
      <c r="L210" s="174">
        <v>21</v>
      </c>
      <c r="M210" s="174">
        <f>G210*(1+L210/100)</f>
        <v>0</v>
      </c>
      <c r="N210" s="174">
        <v>0</v>
      </c>
      <c r="O210" s="174">
        <f>ROUND(E210*N210,2)</f>
        <v>0</v>
      </c>
      <c r="P210" s="174">
        <v>0</v>
      </c>
      <c r="Q210" s="174">
        <f>ROUND(E210*P210,2)</f>
        <v>0</v>
      </c>
      <c r="R210" s="174" t="s">
        <v>163</v>
      </c>
      <c r="S210" s="174" t="s">
        <v>131</v>
      </c>
      <c r="T210" s="175" t="s">
        <v>132</v>
      </c>
      <c r="U210" s="157">
        <v>0.85199999999999998</v>
      </c>
      <c r="V210" s="157">
        <f>ROUND(E210*U210,2)</f>
        <v>81.540000000000006</v>
      </c>
      <c r="W210" s="157"/>
      <c r="X210" s="157" t="s">
        <v>369</v>
      </c>
      <c r="Y210" s="148"/>
      <c r="Z210" s="148"/>
      <c r="AA210" s="148"/>
      <c r="AB210" s="148"/>
      <c r="AC210" s="148"/>
      <c r="AD210" s="148"/>
      <c r="AE210" s="148"/>
      <c r="AF210" s="148"/>
      <c r="AG210" s="148" t="s">
        <v>370</v>
      </c>
      <c r="AH210" s="148"/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ht="22.5" outlineLevel="1" x14ac:dyDescent="0.2">
      <c r="A211" s="155"/>
      <c r="B211" s="156"/>
      <c r="C211" s="258" t="s">
        <v>371</v>
      </c>
      <c r="D211" s="259"/>
      <c r="E211" s="259"/>
      <c r="F211" s="259"/>
      <c r="G211" s="259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136</v>
      </c>
      <c r="AH211" s="148"/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76" t="str">
        <f>C211</f>
        <v>přesun hmot pro budovy občanské výstavby (JKSO 801), budovy pro bydlení (JKSO 803) budovy pro výrobu a služby (JKSO 812) s nosnou svislou konstrukcí zděnou z cihel nebo tvárnic nebo kovovou</v>
      </c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87" t="s">
        <v>372</v>
      </c>
      <c r="D212" s="158"/>
      <c r="E212" s="159"/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138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ht="22.5" outlineLevel="1" x14ac:dyDescent="0.2">
      <c r="A213" s="155"/>
      <c r="B213" s="156"/>
      <c r="C213" s="187" t="s">
        <v>373</v>
      </c>
      <c r="D213" s="158"/>
      <c r="E213" s="159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138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87" t="s">
        <v>374</v>
      </c>
      <c r="D214" s="158"/>
      <c r="E214" s="159"/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138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87" t="s">
        <v>375</v>
      </c>
      <c r="D215" s="158"/>
      <c r="E215" s="159">
        <v>95.706969999999998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138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x14ac:dyDescent="0.2">
      <c r="A216" s="163" t="s">
        <v>125</v>
      </c>
      <c r="B216" s="164" t="s">
        <v>81</v>
      </c>
      <c r="C216" s="185" t="s">
        <v>82</v>
      </c>
      <c r="D216" s="165"/>
      <c r="E216" s="166"/>
      <c r="F216" s="167"/>
      <c r="G216" s="167">
        <f>SUMIF(AG217:AG242,"&lt;&gt;NOR",G217:G242)</f>
        <v>0</v>
      </c>
      <c r="H216" s="167"/>
      <c r="I216" s="167">
        <f>SUM(I217:I242)</f>
        <v>0</v>
      </c>
      <c r="J216" s="167"/>
      <c r="K216" s="167">
        <f>SUM(K217:K242)</f>
        <v>0</v>
      </c>
      <c r="L216" s="167"/>
      <c r="M216" s="167">
        <f>SUM(M217:M242)</f>
        <v>0</v>
      </c>
      <c r="N216" s="167"/>
      <c r="O216" s="167">
        <f>SUM(O217:O242)</f>
        <v>0.45999999999999996</v>
      </c>
      <c r="P216" s="167"/>
      <c r="Q216" s="167">
        <f>SUM(Q217:Q242)</f>
        <v>0</v>
      </c>
      <c r="R216" s="167"/>
      <c r="S216" s="167"/>
      <c r="T216" s="168"/>
      <c r="U216" s="162"/>
      <c r="V216" s="162">
        <f>SUM(V217:V242)</f>
        <v>36.78</v>
      </c>
      <c r="W216" s="162"/>
      <c r="X216" s="162"/>
      <c r="AG216" t="s">
        <v>126</v>
      </c>
    </row>
    <row r="217" spans="1:60" ht="22.5" outlineLevel="1" x14ac:dyDescent="0.2">
      <c r="A217" s="169">
        <v>60</v>
      </c>
      <c r="B217" s="170" t="s">
        <v>376</v>
      </c>
      <c r="C217" s="186" t="s">
        <v>377</v>
      </c>
      <c r="D217" s="171" t="s">
        <v>164</v>
      </c>
      <c r="E217" s="172">
        <v>31.68</v>
      </c>
      <c r="F217" s="173"/>
      <c r="G217" s="174">
        <f>ROUND(E217*F217,2)</f>
        <v>0</v>
      </c>
      <c r="H217" s="173"/>
      <c r="I217" s="174">
        <f>ROUND(E217*H217,2)</f>
        <v>0</v>
      </c>
      <c r="J217" s="173"/>
      <c r="K217" s="174">
        <f>ROUND(E217*J217,2)</f>
        <v>0</v>
      </c>
      <c r="L217" s="174">
        <v>21</v>
      </c>
      <c r="M217" s="174">
        <f>G217*(1+L217/100)</f>
        <v>0</v>
      </c>
      <c r="N217" s="174">
        <v>3.3E-4</v>
      </c>
      <c r="O217" s="174">
        <f>ROUND(E217*N217,2)</f>
        <v>0.01</v>
      </c>
      <c r="P217" s="174">
        <v>0</v>
      </c>
      <c r="Q217" s="174">
        <f>ROUND(E217*P217,2)</f>
        <v>0</v>
      </c>
      <c r="R217" s="174" t="s">
        <v>378</v>
      </c>
      <c r="S217" s="174" t="s">
        <v>131</v>
      </c>
      <c r="T217" s="175" t="s">
        <v>132</v>
      </c>
      <c r="U217" s="157">
        <v>2.75E-2</v>
      </c>
      <c r="V217" s="157">
        <f>ROUND(E217*U217,2)</f>
        <v>0.87</v>
      </c>
      <c r="W217" s="157"/>
      <c r="X217" s="157" t="s">
        <v>133</v>
      </c>
      <c r="Y217" s="148"/>
      <c r="Z217" s="148"/>
      <c r="AA217" s="148"/>
      <c r="AB217" s="148"/>
      <c r="AC217" s="148"/>
      <c r="AD217" s="148"/>
      <c r="AE217" s="148"/>
      <c r="AF217" s="148"/>
      <c r="AG217" s="148" t="s">
        <v>134</v>
      </c>
      <c r="AH217" s="148"/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87" t="s">
        <v>379</v>
      </c>
      <c r="D218" s="158"/>
      <c r="E218" s="159">
        <v>31.68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138</v>
      </c>
      <c r="AH218" s="148">
        <v>5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ht="33.75" outlineLevel="1" x14ac:dyDescent="0.2">
      <c r="A219" s="169">
        <v>61</v>
      </c>
      <c r="B219" s="170" t="s">
        <v>380</v>
      </c>
      <c r="C219" s="186" t="s">
        <v>381</v>
      </c>
      <c r="D219" s="171" t="s">
        <v>164</v>
      </c>
      <c r="E219" s="172">
        <v>22.081</v>
      </c>
      <c r="F219" s="173"/>
      <c r="G219" s="174">
        <f>ROUND(E219*F219,2)</f>
        <v>0</v>
      </c>
      <c r="H219" s="173"/>
      <c r="I219" s="174">
        <f>ROUND(E219*H219,2)</f>
        <v>0</v>
      </c>
      <c r="J219" s="173"/>
      <c r="K219" s="174">
        <f>ROUND(E219*J219,2)</f>
        <v>0</v>
      </c>
      <c r="L219" s="174">
        <v>21</v>
      </c>
      <c r="M219" s="174">
        <f>G219*(1+L219/100)</f>
        <v>0</v>
      </c>
      <c r="N219" s="174">
        <v>5.1999999999999995E-4</v>
      </c>
      <c r="O219" s="174">
        <f>ROUND(E219*N219,2)</f>
        <v>0.01</v>
      </c>
      <c r="P219" s="174">
        <v>0</v>
      </c>
      <c r="Q219" s="174">
        <f>ROUND(E219*P219,2)</f>
        <v>0</v>
      </c>
      <c r="R219" s="174" t="s">
        <v>378</v>
      </c>
      <c r="S219" s="174" t="s">
        <v>131</v>
      </c>
      <c r="T219" s="175" t="s">
        <v>132</v>
      </c>
      <c r="U219" s="157">
        <v>4.9000000000000002E-2</v>
      </c>
      <c r="V219" s="157">
        <f>ROUND(E219*U219,2)</f>
        <v>1.08</v>
      </c>
      <c r="W219" s="157"/>
      <c r="X219" s="157" t="s">
        <v>133</v>
      </c>
      <c r="Y219" s="148"/>
      <c r="Z219" s="148"/>
      <c r="AA219" s="148"/>
      <c r="AB219" s="148"/>
      <c r="AC219" s="148"/>
      <c r="AD219" s="148"/>
      <c r="AE219" s="148"/>
      <c r="AF219" s="148"/>
      <c r="AG219" s="148" t="s">
        <v>134</v>
      </c>
      <c r="AH219" s="148"/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87" t="s">
        <v>382</v>
      </c>
      <c r="D220" s="158"/>
      <c r="E220" s="159">
        <v>22.081</v>
      </c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138</v>
      </c>
      <c r="AH220" s="148">
        <v>5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ht="22.5" outlineLevel="1" x14ac:dyDescent="0.2">
      <c r="A221" s="169">
        <v>62</v>
      </c>
      <c r="B221" s="170" t="s">
        <v>383</v>
      </c>
      <c r="C221" s="186" t="s">
        <v>384</v>
      </c>
      <c r="D221" s="171" t="s">
        <v>164</v>
      </c>
      <c r="E221" s="172">
        <v>31.68</v>
      </c>
      <c r="F221" s="173"/>
      <c r="G221" s="174">
        <f>ROUND(E221*F221,2)</f>
        <v>0</v>
      </c>
      <c r="H221" s="173"/>
      <c r="I221" s="174">
        <f>ROUND(E221*H221,2)</f>
        <v>0</v>
      </c>
      <c r="J221" s="173"/>
      <c r="K221" s="174">
        <f>ROUND(E221*J221,2)</f>
        <v>0</v>
      </c>
      <c r="L221" s="174">
        <v>21</v>
      </c>
      <c r="M221" s="174">
        <f>G221*(1+L221/100)</f>
        <v>0</v>
      </c>
      <c r="N221" s="174">
        <v>5.5900000000000004E-3</v>
      </c>
      <c r="O221" s="174">
        <f>ROUND(E221*N221,2)</f>
        <v>0.18</v>
      </c>
      <c r="P221" s="174">
        <v>0</v>
      </c>
      <c r="Q221" s="174">
        <f>ROUND(E221*P221,2)</f>
        <v>0</v>
      </c>
      <c r="R221" s="174" t="s">
        <v>378</v>
      </c>
      <c r="S221" s="174" t="s">
        <v>131</v>
      </c>
      <c r="T221" s="175" t="s">
        <v>132</v>
      </c>
      <c r="U221" s="157">
        <v>0.22991</v>
      </c>
      <c r="V221" s="157">
        <f>ROUND(E221*U221,2)</f>
        <v>7.28</v>
      </c>
      <c r="W221" s="157"/>
      <c r="X221" s="157" t="s">
        <v>133</v>
      </c>
      <c r="Y221" s="148"/>
      <c r="Z221" s="148"/>
      <c r="AA221" s="148"/>
      <c r="AB221" s="148"/>
      <c r="AC221" s="148"/>
      <c r="AD221" s="148"/>
      <c r="AE221" s="148"/>
      <c r="AF221" s="148"/>
      <c r="AG221" s="148" t="s">
        <v>134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262" t="s">
        <v>385</v>
      </c>
      <c r="D222" s="263"/>
      <c r="E222" s="263"/>
      <c r="F222" s="263"/>
      <c r="G222" s="263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159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76" t="str">
        <f>C222</f>
        <v>Provedení očištění povrchu a natavení jedné vrstvy modifikovaného asfaltového pásu včetně dodávky materiálů.</v>
      </c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87" t="s">
        <v>386</v>
      </c>
      <c r="D223" s="158"/>
      <c r="E223" s="159">
        <v>31.68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138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ht="22.5" outlineLevel="1" x14ac:dyDescent="0.2">
      <c r="A224" s="169">
        <v>63</v>
      </c>
      <c r="B224" s="170" t="s">
        <v>387</v>
      </c>
      <c r="C224" s="186" t="s">
        <v>388</v>
      </c>
      <c r="D224" s="171" t="s">
        <v>164</v>
      </c>
      <c r="E224" s="172">
        <v>22.081</v>
      </c>
      <c r="F224" s="173"/>
      <c r="G224" s="174">
        <f>ROUND(E224*F224,2)</f>
        <v>0</v>
      </c>
      <c r="H224" s="173"/>
      <c r="I224" s="174">
        <f>ROUND(E224*H224,2)</f>
        <v>0</v>
      </c>
      <c r="J224" s="173"/>
      <c r="K224" s="174">
        <f>ROUND(E224*J224,2)</f>
        <v>0</v>
      </c>
      <c r="L224" s="174">
        <v>21</v>
      </c>
      <c r="M224" s="174">
        <f>G224*(1+L224/100)</f>
        <v>0</v>
      </c>
      <c r="N224" s="174">
        <v>5.9800000000000001E-3</v>
      </c>
      <c r="O224" s="174">
        <f>ROUND(E224*N224,2)</f>
        <v>0.13</v>
      </c>
      <c r="P224" s="174">
        <v>0</v>
      </c>
      <c r="Q224" s="174">
        <f>ROUND(E224*P224,2)</f>
        <v>0</v>
      </c>
      <c r="R224" s="174" t="s">
        <v>378</v>
      </c>
      <c r="S224" s="174" t="s">
        <v>131</v>
      </c>
      <c r="T224" s="175" t="s">
        <v>132</v>
      </c>
      <c r="U224" s="157">
        <v>0.26600000000000001</v>
      </c>
      <c r="V224" s="157">
        <f>ROUND(E224*U224,2)</f>
        <v>5.87</v>
      </c>
      <c r="W224" s="157"/>
      <c r="X224" s="157" t="s">
        <v>133</v>
      </c>
      <c r="Y224" s="148"/>
      <c r="Z224" s="148"/>
      <c r="AA224" s="148"/>
      <c r="AB224" s="148"/>
      <c r="AC224" s="148"/>
      <c r="AD224" s="148"/>
      <c r="AE224" s="148"/>
      <c r="AF224" s="148"/>
      <c r="AG224" s="148" t="s">
        <v>134</v>
      </c>
      <c r="AH224" s="148"/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87" t="s">
        <v>389</v>
      </c>
      <c r="D225" s="158"/>
      <c r="E225" s="159">
        <v>5.9640000000000004</v>
      </c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138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87" t="s">
        <v>390</v>
      </c>
      <c r="D226" s="158"/>
      <c r="E226" s="159">
        <v>7.1</v>
      </c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138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87" t="s">
        <v>391</v>
      </c>
      <c r="D227" s="158"/>
      <c r="E227" s="159">
        <v>7.1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138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187" t="s">
        <v>392</v>
      </c>
      <c r="D228" s="158"/>
      <c r="E228" s="159">
        <v>1.917</v>
      </c>
      <c r="F228" s="157"/>
      <c r="G228" s="157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138</v>
      </c>
      <c r="AH228" s="148">
        <v>0</v>
      </c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22.5" outlineLevel="1" x14ac:dyDescent="0.2">
      <c r="A229" s="169">
        <v>64</v>
      </c>
      <c r="B229" s="170" t="s">
        <v>393</v>
      </c>
      <c r="C229" s="186" t="s">
        <v>394</v>
      </c>
      <c r="D229" s="171" t="s">
        <v>164</v>
      </c>
      <c r="E229" s="172">
        <v>31.68</v>
      </c>
      <c r="F229" s="173"/>
      <c r="G229" s="174">
        <f>ROUND(E229*F229,2)</f>
        <v>0</v>
      </c>
      <c r="H229" s="173"/>
      <c r="I229" s="174">
        <f>ROUND(E229*H229,2)</f>
        <v>0</v>
      </c>
      <c r="J229" s="173"/>
      <c r="K229" s="174">
        <f>ROUND(E229*J229,2)</f>
        <v>0</v>
      </c>
      <c r="L229" s="174">
        <v>21</v>
      </c>
      <c r="M229" s="174">
        <f>G229*(1+L229/100)</f>
        <v>0</v>
      </c>
      <c r="N229" s="174">
        <v>3.2000000000000003E-4</v>
      </c>
      <c r="O229" s="174">
        <f>ROUND(E229*N229,2)</f>
        <v>0.01</v>
      </c>
      <c r="P229" s="174">
        <v>0</v>
      </c>
      <c r="Q229" s="174">
        <f>ROUND(E229*P229,2)</f>
        <v>0</v>
      </c>
      <c r="R229" s="174" t="s">
        <v>378</v>
      </c>
      <c r="S229" s="174" t="s">
        <v>131</v>
      </c>
      <c r="T229" s="175" t="s">
        <v>132</v>
      </c>
      <c r="U229" s="157">
        <v>7.1999999999999995E-2</v>
      </c>
      <c r="V229" s="157">
        <f>ROUND(E229*U229,2)</f>
        <v>2.2799999999999998</v>
      </c>
      <c r="W229" s="157"/>
      <c r="X229" s="157" t="s">
        <v>133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134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87" t="s">
        <v>379</v>
      </c>
      <c r="D230" s="158"/>
      <c r="E230" s="159">
        <v>31.68</v>
      </c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138</v>
      </c>
      <c r="AH230" s="148">
        <v>5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69">
        <v>65</v>
      </c>
      <c r="B231" s="170" t="s">
        <v>395</v>
      </c>
      <c r="C231" s="186" t="s">
        <v>396</v>
      </c>
      <c r="D231" s="171" t="s">
        <v>164</v>
      </c>
      <c r="E231" s="172">
        <v>33.341000000000001</v>
      </c>
      <c r="F231" s="173"/>
      <c r="G231" s="174">
        <f>ROUND(E231*F231,2)</f>
        <v>0</v>
      </c>
      <c r="H231" s="173"/>
      <c r="I231" s="174">
        <f>ROUND(E231*H231,2)</f>
        <v>0</v>
      </c>
      <c r="J231" s="173"/>
      <c r="K231" s="174">
        <f>ROUND(E231*J231,2)</f>
        <v>0</v>
      </c>
      <c r="L231" s="174">
        <v>21</v>
      </c>
      <c r="M231" s="174">
        <f>G231*(1+L231/100)</f>
        <v>0</v>
      </c>
      <c r="N231" s="174">
        <v>3.2299999999999998E-3</v>
      </c>
      <c r="O231" s="174">
        <f>ROUND(E231*N231,2)</f>
        <v>0.11</v>
      </c>
      <c r="P231" s="174">
        <v>0</v>
      </c>
      <c r="Q231" s="174">
        <f>ROUND(E231*P231,2)</f>
        <v>0</v>
      </c>
      <c r="R231" s="174" t="s">
        <v>378</v>
      </c>
      <c r="S231" s="174" t="s">
        <v>131</v>
      </c>
      <c r="T231" s="175" t="s">
        <v>132</v>
      </c>
      <c r="U231" s="157">
        <v>0.47499999999999998</v>
      </c>
      <c r="V231" s="157">
        <f>ROUND(E231*U231,2)</f>
        <v>15.84</v>
      </c>
      <c r="W231" s="157"/>
      <c r="X231" s="157" t="s">
        <v>133</v>
      </c>
      <c r="Y231" s="148"/>
      <c r="Z231" s="148"/>
      <c r="AA231" s="148"/>
      <c r="AB231" s="148"/>
      <c r="AC231" s="148"/>
      <c r="AD231" s="148"/>
      <c r="AE231" s="148"/>
      <c r="AF231" s="148"/>
      <c r="AG231" s="148" t="s">
        <v>134</v>
      </c>
      <c r="AH231" s="148"/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258" t="s">
        <v>397</v>
      </c>
      <c r="D232" s="259"/>
      <c r="E232" s="259"/>
      <c r="F232" s="259"/>
      <c r="G232" s="259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136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187" t="s">
        <v>398</v>
      </c>
      <c r="D233" s="158"/>
      <c r="E233" s="159">
        <v>33.341000000000001</v>
      </c>
      <c r="F233" s="157"/>
      <c r="G233" s="157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138</v>
      </c>
      <c r="AH233" s="148">
        <v>0</v>
      </c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69">
        <v>66</v>
      </c>
      <c r="B234" s="170" t="s">
        <v>399</v>
      </c>
      <c r="C234" s="186" t="s">
        <v>400</v>
      </c>
      <c r="D234" s="171" t="s">
        <v>164</v>
      </c>
      <c r="E234" s="172">
        <v>11.286</v>
      </c>
      <c r="F234" s="173"/>
      <c r="G234" s="174">
        <f>ROUND(E234*F234,2)</f>
        <v>0</v>
      </c>
      <c r="H234" s="173"/>
      <c r="I234" s="174">
        <f>ROUND(E234*H234,2)</f>
        <v>0</v>
      </c>
      <c r="J234" s="173"/>
      <c r="K234" s="174">
        <f>ROUND(E234*J234,2)</f>
        <v>0</v>
      </c>
      <c r="L234" s="174">
        <v>21</v>
      </c>
      <c r="M234" s="174">
        <f>G234*(1+L234/100)</f>
        <v>0</v>
      </c>
      <c r="N234" s="174">
        <v>6.3000000000000003E-4</v>
      </c>
      <c r="O234" s="174">
        <f>ROUND(E234*N234,2)</f>
        <v>0.01</v>
      </c>
      <c r="P234" s="174">
        <v>0</v>
      </c>
      <c r="Q234" s="174">
        <f>ROUND(E234*P234,2)</f>
        <v>0</v>
      </c>
      <c r="R234" s="174" t="s">
        <v>378</v>
      </c>
      <c r="S234" s="174" t="s">
        <v>131</v>
      </c>
      <c r="T234" s="175" t="s">
        <v>132</v>
      </c>
      <c r="U234" s="157">
        <v>0.16</v>
      </c>
      <c r="V234" s="157">
        <f>ROUND(E234*U234,2)</f>
        <v>1.81</v>
      </c>
      <c r="W234" s="157"/>
      <c r="X234" s="157" t="s">
        <v>133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134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87" t="s">
        <v>401</v>
      </c>
      <c r="D235" s="158"/>
      <c r="E235" s="159">
        <v>11.286</v>
      </c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138</v>
      </c>
      <c r="AH235" s="148">
        <v>5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69">
        <v>67</v>
      </c>
      <c r="B236" s="170" t="s">
        <v>402</v>
      </c>
      <c r="C236" s="186" t="s">
        <v>403</v>
      </c>
      <c r="D236" s="171" t="s">
        <v>221</v>
      </c>
      <c r="E236" s="172">
        <v>10.26</v>
      </c>
      <c r="F236" s="173"/>
      <c r="G236" s="174">
        <f>ROUND(E236*F236,2)</f>
        <v>0</v>
      </c>
      <c r="H236" s="173"/>
      <c r="I236" s="174">
        <f>ROUND(E236*H236,2)</f>
        <v>0</v>
      </c>
      <c r="J236" s="173"/>
      <c r="K236" s="174">
        <f>ROUND(E236*J236,2)</f>
        <v>0</v>
      </c>
      <c r="L236" s="174">
        <v>21</v>
      </c>
      <c r="M236" s="174">
        <f>G236*(1+L236/100)</f>
        <v>0</v>
      </c>
      <c r="N236" s="174">
        <v>3.3E-4</v>
      </c>
      <c r="O236" s="174">
        <f>ROUND(E236*N236,2)</f>
        <v>0</v>
      </c>
      <c r="P236" s="174">
        <v>0</v>
      </c>
      <c r="Q236" s="174">
        <f>ROUND(E236*P236,2)</f>
        <v>0</v>
      </c>
      <c r="R236" s="174" t="s">
        <v>378</v>
      </c>
      <c r="S236" s="174" t="s">
        <v>131</v>
      </c>
      <c r="T236" s="175" t="s">
        <v>132</v>
      </c>
      <c r="U236" s="157">
        <v>0.1</v>
      </c>
      <c r="V236" s="157">
        <f>ROUND(E236*U236,2)</f>
        <v>1.03</v>
      </c>
      <c r="W236" s="157"/>
      <c r="X236" s="157" t="s">
        <v>133</v>
      </c>
      <c r="Y236" s="148"/>
      <c r="Z236" s="148"/>
      <c r="AA236" s="148"/>
      <c r="AB236" s="148"/>
      <c r="AC236" s="148"/>
      <c r="AD236" s="148"/>
      <c r="AE236" s="148"/>
      <c r="AF236" s="148"/>
      <c r="AG236" s="148" t="s">
        <v>134</v>
      </c>
      <c r="AH236" s="148"/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87" t="s">
        <v>404</v>
      </c>
      <c r="D237" s="158"/>
      <c r="E237" s="159">
        <v>10.26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138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69">
        <v>68</v>
      </c>
      <c r="B238" s="170" t="s">
        <v>405</v>
      </c>
      <c r="C238" s="186" t="s">
        <v>406</v>
      </c>
      <c r="D238" s="171" t="s">
        <v>168</v>
      </c>
      <c r="E238" s="172">
        <v>0.45939999999999998</v>
      </c>
      <c r="F238" s="173"/>
      <c r="G238" s="174">
        <f>ROUND(E238*F238,2)</f>
        <v>0</v>
      </c>
      <c r="H238" s="173"/>
      <c r="I238" s="174">
        <f>ROUND(E238*H238,2)</f>
        <v>0</v>
      </c>
      <c r="J238" s="173"/>
      <c r="K238" s="174">
        <f>ROUND(E238*J238,2)</f>
        <v>0</v>
      </c>
      <c r="L238" s="174">
        <v>21</v>
      </c>
      <c r="M238" s="174">
        <f>G238*(1+L238/100)</f>
        <v>0</v>
      </c>
      <c r="N238" s="174">
        <v>0</v>
      </c>
      <c r="O238" s="174">
        <f>ROUND(E238*N238,2)</f>
        <v>0</v>
      </c>
      <c r="P238" s="174">
        <v>0</v>
      </c>
      <c r="Q238" s="174">
        <f>ROUND(E238*P238,2)</f>
        <v>0</v>
      </c>
      <c r="R238" s="174" t="s">
        <v>378</v>
      </c>
      <c r="S238" s="174" t="s">
        <v>131</v>
      </c>
      <c r="T238" s="175" t="s">
        <v>132</v>
      </c>
      <c r="U238" s="157">
        <v>1.5669999999999999</v>
      </c>
      <c r="V238" s="157">
        <f>ROUND(E238*U238,2)</f>
        <v>0.72</v>
      </c>
      <c r="W238" s="157"/>
      <c r="X238" s="157" t="s">
        <v>369</v>
      </c>
      <c r="Y238" s="148"/>
      <c r="Z238" s="148"/>
      <c r="AA238" s="148"/>
      <c r="AB238" s="148"/>
      <c r="AC238" s="148"/>
      <c r="AD238" s="148"/>
      <c r="AE238" s="148"/>
      <c r="AF238" s="148"/>
      <c r="AG238" s="148" t="s">
        <v>370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258" t="s">
        <v>407</v>
      </c>
      <c r="D239" s="259"/>
      <c r="E239" s="259"/>
      <c r="F239" s="259"/>
      <c r="G239" s="259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136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87" t="s">
        <v>372</v>
      </c>
      <c r="D240" s="158"/>
      <c r="E240" s="159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138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87" t="s">
        <v>408</v>
      </c>
      <c r="D241" s="158"/>
      <c r="E241" s="159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138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87" t="s">
        <v>409</v>
      </c>
      <c r="D242" s="158"/>
      <c r="E242" s="159">
        <v>0.45939999999999998</v>
      </c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138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x14ac:dyDescent="0.2">
      <c r="A243" s="163" t="s">
        <v>125</v>
      </c>
      <c r="B243" s="164" t="s">
        <v>83</v>
      </c>
      <c r="C243" s="185" t="s">
        <v>84</v>
      </c>
      <c r="D243" s="165"/>
      <c r="E243" s="166"/>
      <c r="F243" s="167"/>
      <c r="G243" s="167">
        <f>SUMIF(AG244:AG261,"&lt;&gt;NOR",G244:G261)</f>
        <v>0</v>
      </c>
      <c r="H243" s="167"/>
      <c r="I243" s="167">
        <f>SUM(I244:I261)</f>
        <v>0</v>
      </c>
      <c r="J243" s="167"/>
      <c r="K243" s="167">
        <f>SUM(K244:K261)</f>
        <v>0</v>
      </c>
      <c r="L243" s="167"/>
      <c r="M243" s="167">
        <f>SUM(M244:M261)</f>
        <v>0</v>
      </c>
      <c r="N243" s="167"/>
      <c r="O243" s="167">
        <f>SUM(O244:O261)</f>
        <v>0.18000000000000002</v>
      </c>
      <c r="P243" s="167"/>
      <c r="Q243" s="167">
        <f>SUM(Q244:Q261)</f>
        <v>0</v>
      </c>
      <c r="R243" s="167"/>
      <c r="S243" s="167"/>
      <c r="T243" s="168"/>
      <c r="U243" s="162"/>
      <c r="V243" s="162">
        <f>SUM(V244:V261)</f>
        <v>17.12</v>
      </c>
      <c r="W243" s="162"/>
      <c r="X243" s="162"/>
      <c r="AG243" t="s">
        <v>126</v>
      </c>
    </row>
    <row r="244" spans="1:60" ht="22.5" outlineLevel="1" x14ac:dyDescent="0.2">
      <c r="A244" s="169">
        <v>69</v>
      </c>
      <c r="B244" s="170" t="s">
        <v>410</v>
      </c>
      <c r="C244" s="186" t="s">
        <v>411</v>
      </c>
      <c r="D244" s="171" t="s">
        <v>164</v>
      </c>
      <c r="E244" s="172">
        <v>33.341000000000001</v>
      </c>
      <c r="F244" s="173"/>
      <c r="G244" s="174">
        <f>ROUND(E244*F244,2)</f>
        <v>0</v>
      </c>
      <c r="H244" s="173"/>
      <c r="I244" s="174">
        <f>ROUND(E244*H244,2)</f>
        <v>0</v>
      </c>
      <c r="J244" s="173"/>
      <c r="K244" s="174">
        <f>ROUND(E244*J244,2)</f>
        <v>0</v>
      </c>
      <c r="L244" s="174">
        <v>21</v>
      </c>
      <c r="M244" s="174">
        <f>G244*(1+L244/100)</f>
        <v>0</v>
      </c>
      <c r="N244" s="174">
        <v>3.3E-4</v>
      </c>
      <c r="O244" s="174">
        <f>ROUND(E244*N244,2)</f>
        <v>0.01</v>
      </c>
      <c r="P244" s="174">
        <v>0</v>
      </c>
      <c r="Q244" s="174">
        <f>ROUND(E244*P244,2)</f>
        <v>0</v>
      </c>
      <c r="R244" s="174" t="s">
        <v>378</v>
      </c>
      <c r="S244" s="174" t="s">
        <v>131</v>
      </c>
      <c r="T244" s="175" t="s">
        <v>132</v>
      </c>
      <c r="U244" s="157">
        <v>2.75E-2</v>
      </c>
      <c r="V244" s="157">
        <f>ROUND(E244*U244,2)</f>
        <v>0.92</v>
      </c>
      <c r="W244" s="157"/>
      <c r="X244" s="157" t="s">
        <v>133</v>
      </c>
      <c r="Y244" s="148"/>
      <c r="Z244" s="148"/>
      <c r="AA244" s="148"/>
      <c r="AB244" s="148"/>
      <c r="AC244" s="148"/>
      <c r="AD244" s="148"/>
      <c r="AE244" s="148"/>
      <c r="AF244" s="148"/>
      <c r="AG244" s="148" t="s">
        <v>134</v>
      </c>
      <c r="AH244" s="148"/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87" t="s">
        <v>412</v>
      </c>
      <c r="D245" s="158"/>
      <c r="E245" s="159">
        <v>33.341000000000001</v>
      </c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138</v>
      </c>
      <c r="AH245" s="148">
        <v>5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ht="22.5" outlineLevel="1" x14ac:dyDescent="0.2">
      <c r="A246" s="169">
        <v>70</v>
      </c>
      <c r="B246" s="170" t="s">
        <v>413</v>
      </c>
      <c r="C246" s="186" t="s">
        <v>414</v>
      </c>
      <c r="D246" s="171" t="s">
        <v>164</v>
      </c>
      <c r="E246" s="172">
        <v>33.341000000000001</v>
      </c>
      <c r="F246" s="173"/>
      <c r="G246" s="174">
        <f>ROUND(E246*F246,2)</f>
        <v>0</v>
      </c>
      <c r="H246" s="173"/>
      <c r="I246" s="174">
        <f>ROUND(E246*H246,2)</f>
        <v>0</v>
      </c>
      <c r="J246" s="173"/>
      <c r="K246" s="174">
        <f>ROUND(E246*J246,2)</f>
        <v>0</v>
      </c>
      <c r="L246" s="174">
        <v>21</v>
      </c>
      <c r="M246" s="174">
        <f>G246*(1+L246/100)</f>
        <v>0</v>
      </c>
      <c r="N246" s="174">
        <v>4.0299999999999997E-3</v>
      </c>
      <c r="O246" s="174">
        <f>ROUND(E246*N246,2)</f>
        <v>0.13</v>
      </c>
      <c r="P246" s="174">
        <v>0</v>
      </c>
      <c r="Q246" s="174">
        <f>ROUND(E246*P246,2)</f>
        <v>0</v>
      </c>
      <c r="R246" s="174" t="s">
        <v>378</v>
      </c>
      <c r="S246" s="174" t="s">
        <v>131</v>
      </c>
      <c r="T246" s="175" t="s">
        <v>132</v>
      </c>
      <c r="U246" s="157">
        <v>0.20699999999999999</v>
      </c>
      <c r="V246" s="157">
        <f>ROUND(E246*U246,2)</f>
        <v>6.9</v>
      </c>
      <c r="W246" s="157"/>
      <c r="X246" s="157" t="s">
        <v>133</v>
      </c>
      <c r="Y246" s="148"/>
      <c r="Z246" s="148"/>
      <c r="AA246" s="148"/>
      <c r="AB246" s="148"/>
      <c r="AC246" s="148"/>
      <c r="AD246" s="148"/>
      <c r="AE246" s="148"/>
      <c r="AF246" s="148"/>
      <c r="AG246" s="148" t="s">
        <v>134</v>
      </c>
      <c r="AH246" s="148"/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187" t="s">
        <v>415</v>
      </c>
      <c r="D247" s="158"/>
      <c r="E247" s="159">
        <v>33.341000000000001</v>
      </c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138</v>
      </c>
      <c r="AH247" s="148">
        <v>0</v>
      </c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ht="22.5" outlineLevel="1" x14ac:dyDescent="0.2">
      <c r="A248" s="169">
        <v>71</v>
      </c>
      <c r="B248" s="170" t="s">
        <v>416</v>
      </c>
      <c r="C248" s="186" t="s">
        <v>417</v>
      </c>
      <c r="D248" s="171" t="s">
        <v>164</v>
      </c>
      <c r="E248" s="172">
        <v>33.341000000000001</v>
      </c>
      <c r="F248" s="173"/>
      <c r="G248" s="174">
        <f>ROUND(E248*F248,2)</f>
        <v>0</v>
      </c>
      <c r="H248" s="173"/>
      <c r="I248" s="174">
        <f>ROUND(E248*H248,2)</f>
        <v>0</v>
      </c>
      <c r="J248" s="173"/>
      <c r="K248" s="174">
        <f>ROUND(E248*J248,2)</f>
        <v>0</v>
      </c>
      <c r="L248" s="174">
        <v>21</v>
      </c>
      <c r="M248" s="174">
        <f>G248*(1+L248/100)</f>
        <v>0</v>
      </c>
      <c r="N248" s="174">
        <v>3.2000000000000003E-4</v>
      </c>
      <c r="O248" s="174">
        <f>ROUND(E248*N248,2)</f>
        <v>0.01</v>
      </c>
      <c r="P248" s="174">
        <v>0</v>
      </c>
      <c r="Q248" s="174">
        <f>ROUND(E248*P248,2)</f>
        <v>0</v>
      </c>
      <c r="R248" s="174" t="s">
        <v>378</v>
      </c>
      <c r="S248" s="174" t="s">
        <v>131</v>
      </c>
      <c r="T248" s="175" t="s">
        <v>132</v>
      </c>
      <c r="U248" s="157">
        <v>0.1</v>
      </c>
      <c r="V248" s="157">
        <f>ROUND(E248*U248,2)</f>
        <v>3.33</v>
      </c>
      <c r="W248" s="157"/>
      <c r="X248" s="157" t="s">
        <v>133</v>
      </c>
      <c r="Y248" s="148"/>
      <c r="Z248" s="148"/>
      <c r="AA248" s="148"/>
      <c r="AB248" s="148"/>
      <c r="AC248" s="148"/>
      <c r="AD248" s="148"/>
      <c r="AE248" s="148"/>
      <c r="AF248" s="148"/>
      <c r="AG248" s="148" t="s">
        <v>134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87" t="s">
        <v>398</v>
      </c>
      <c r="D249" s="158"/>
      <c r="E249" s="159">
        <v>33.341000000000001</v>
      </c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138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ht="22.5" outlineLevel="1" x14ac:dyDescent="0.2">
      <c r="A250" s="169">
        <v>72</v>
      </c>
      <c r="B250" s="170" t="s">
        <v>418</v>
      </c>
      <c r="C250" s="186" t="s">
        <v>419</v>
      </c>
      <c r="D250" s="171" t="s">
        <v>164</v>
      </c>
      <c r="E250" s="172">
        <v>33.341000000000001</v>
      </c>
      <c r="F250" s="173"/>
      <c r="G250" s="174">
        <f>ROUND(E250*F250,2)</f>
        <v>0</v>
      </c>
      <c r="H250" s="173"/>
      <c r="I250" s="174">
        <f>ROUND(E250*H250,2)</f>
        <v>0</v>
      </c>
      <c r="J250" s="173"/>
      <c r="K250" s="174">
        <f>ROUND(E250*J250,2)</f>
        <v>0</v>
      </c>
      <c r="L250" s="174">
        <v>21</v>
      </c>
      <c r="M250" s="174">
        <f>G250*(1+L250/100)</f>
        <v>0</v>
      </c>
      <c r="N250" s="174">
        <v>3.4000000000000002E-4</v>
      </c>
      <c r="O250" s="174">
        <f>ROUND(E250*N250,2)</f>
        <v>0.01</v>
      </c>
      <c r="P250" s="174">
        <v>0</v>
      </c>
      <c r="Q250" s="174">
        <f>ROUND(E250*P250,2)</f>
        <v>0</v>
      </c>
      <c r="R250" s="174" t="s">
        <v>378</v>
      </c>
      <c r="S250" s="174" t="s">
        <v>131</v>
      </c>
      <c r="T250" s="175" t="s">
        <v>132</v>
      </c>
      <c r="U250" s="157">
        <v>0.11765</v>
      </c>
      <c r="V250" s="157">
        <f>ROUND(E250*U250,2)</f>
        <v>3.92</v>
      </c>
      <c r="W250" s="157"/>
      <c r="X250" s="157" t="s">
        <v>133</v>
      </c>
      <c r="Y250" s="148"/>
      <c r="Z250" s="148"/>
      <c r="AA250" s="148"/>
      <c r="AB250" s="148"/>
      <c r="AC250" s="148"/>
      <c r="AD250" s="148"/>
      <c r="AE250" s="148"/>
      <c r="AF250" s="148"/>
      <c r="AG250" s="148" t="s">
        <v>134</v>
      </c>
      <c r="AH250" s="148"/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87" t="s">
        <v>420</v>
      </c>
      <c r="D251" s="158"/>
      <c r="E251" s="159">
        <v>33.341000000000001</v>
      </c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138</v>
      </c>
      <c r="AH251" s="148">
        <v>5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ht="22.5" outlineLevel="1" x14ac:dyDescent="0.2">
      <c r="A252" s="169">
        <v>73</v>
      </c>
      <c r="B252" s="170" t="s">
        <v>421</v>
      </c>
      <c r="C252" s="186" t="s">
        <v>422</v>
      </c>
      <c r="D252" s="171" t="s">
        <v>164</v>
      </c>
      <c r="E252" s="172">
        <v>5.09</v>
      </c>
      <c r="F252" s="173"/>
      <c r="G252" s="174">
        <f>ROUND(E252*F252,2)</f>
        <v>0</v>
      </c>
      <c r="H252" s="173"/>
      <c r="I252" s="174">
        <f>ROUND(E252*H252,2)</f>
        <v>0</v>
      </c>
      <c r="J252" s="173"/>
      <c r="K252" s="174">
        <f>ROUND(E252*J252,2)</f>
        <v>0</v>
      </c>
      <c r="L252" s="174">
        <v>21</v>
      </c>
      <c r="M252" s="174">
        <f>G252*(1+L252/100)</f>
        <v>0</v>
      </c>
      <c r="N252" s="174">
        <v>3.5E-4</v>
      </c>
      <c r="O252" s="174">
        <f>ROUND(E252*N252,2)</f>
        <v>0</v>
      </c>
      <c r="P252" s="174">
        <v>0</v>
      </c>
      <c r="Q252" s="174">
        <f>ROUND(E252*P252,2)</f>
        <v>0</v>
      </c>
      <c r="R252" s="174" t="s">
        <v>378</v>
      </c>
      <c r="S252" s="174" t="s">
        <v>131</v>
      </c>
      <c r="T252" s="175" t="s">
        <v>132</v>
      </c>
      <c r="U252" s="157">
        <v>3.5999999999999997E-2</v>
      </c>
      <c r="V252" s="157">
        <f>ROUND(E252*U252,2)</f>
        <v>0.18</v>
      </c>
      <c r="W252" s="157"/>
      <c r="X252" s="157" t="s">
        <v>133</v>
      </c>
      <c r="Y252" s="148"/>
      <c r="Z252" s="148"/>
      <c r="AA252" s="148"/>
      <c r="AB252" s="148"/>
      <c r="AC252" s="148"/>
      <c r="AD252" s="148"/>
      <c r="AE252" s="148"/>
      <c r="AF252" s="148"/>
      <c r="AG252" s="148" t="s">
        <v>134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258" t="s">
        <v>423</v>
      </c>
      <c r="D253" s="259"/>
      <c r="E253" s="259"/>
      <c r="F253" s="259"/>
      <c r="G253" s="259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136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87" t="s">
        <v>424</v>
      </c>
      <c r="D254" s="158"/>
      <c r="E254" s="159">
        <v>5.09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138</v>
      </c>
      <c r="AH254" s="148">
        <v>5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ht="22.5" outlineLevel="1" x14ac:dyDescent="0.2">
      <c r="A255" s="169">
        <v>74</v>
      </c>
      <c r="B255" s="170" t="s">
        <v>425</v>
      </c>
      <c r="C255" s="186" t="s">
        <v>426</v>
      </c>
      <c r="D255" s="171" t="s">
        <v>164</v>
      </c>
      <c r="E255" s="172">
        <v>5.09</v>
      </c>
      <c r="F255" s="173"/>
      <c r="G255" s="174">
        <f>ROUND(E255*F255,2)</f>
        <v>0</v>
      </c>
      <c r="H255" s="173"/>
      <c r="I255" s="174">
        <f>ROUND(E255*H255,2)</f>
        <v>0</v>
      </c>
      <c r="J255" s="173"/>
      <c r="K255" s="174">
        <f>ROUND(E255*J255,2)</f>
        <v>0</v>
      </c>
      <c r="L255" s="174">
        <v>21</v>
      </c>
      <c r="M255" s="174">
        <f>G255*(1+L255/100)</f>
        <v>0</v>
      </c>
      <c r="N255" s="174">
        <v>4.0299999999999997E-3</v>
      </c>
      <c r="O255" s="174">
        <f>ROUND(E255*N255,2)</f>
        <v>0.02</v>
      </c>
      <c r="P255" s="174">
        <v>0</v>
      </c>
      <c r="Q255" s="174">
        <f>ROUND(E255*P255,2)</f>
        <v>0</v>
      </c>
      <c r="R255" s="174" t="s">
        <v>378</v>
      </c>
      <c r="S255" s="174" t="s">
        <v>131</v>
      </c>
      <c r="T255" s="175" t="s">
        <v>132</v>
      </c>
      <c r="U255" s="157">
        <v>0.28999999999999998</v>
      </c>
      <c r="V255" s="157">
        <f>ROUND(E255*U255,2)</f>
        <v>1.48</v>
      </c>
      <c r="W255" s="157"/>
      <c r="X255" s="157" t="s">
        <v>133</v>
      </c>
      <c r="Y255" s="148"/>
      <c r="Z255" s="148"/>
      <c r="AA255" s="148"/>
      <c r="AB255" s="148"/>
      <c r="AC255" s="148"/>
      <c r="AD255" s="148"/>
      <c r="AE255" s="148"/>
      <c r="AF255" s="148"/>
      <c r="AG255" s="148" t="s">
        <v>134</v>
      </c>
      <c r="AH255" s="148"/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87" t="s">
        <v>427</v>
      </c>
      <c r="D256" s="158"/>
      <c r="E256" s="159">
        <v>5.09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138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69">
        <v>75</v>
      </c>
      <c r="B257" s="170" t="s">
        <v>428</v>
      </c>
      <c r="C257" s="186" t="s">
        <v>429</v>
      </c>
      <c r="D257" s="171" t="s">
        <v>168</v>
      </c>
      <c r="E257" s="172">
        <v>0.18967000000000001</v>
      </c>
      <c r="F257" s="173"/>
      <c r="G257" s="174">
        <f>ROUND(E257*F257,2)</f>
        <v>0</v>
      </c>
      <c r="H257" s="173"/>
      <c r="I257" s="174">
        <f>ROUND(E257*H257,2)</f>
        <v>0</v>
      </c>
      <c r="J257" s="173"/>
      <c r="K257" s="174">
        <f>ROUND(E257*J257,2)</f>
        <v>0</v>
      </c>
      <c r="L257" s="174">
        <v>21</v>
      </c>
      <c r="M257" s="174">
        <f>G257*(1+L257/100)</f>
        <v>0</v>
      </c>
      <c r="N257" s="174">
        <v>0</v>
      </c>
      <c r="O257" s="174">
        <f>ROUND(E257*N257,2)</f>
        <v>0</v>
      </c>
      <c r="P257" s="174">
        <v>0</v>
      </c>
      <c r="Q257" s="174">
        <f>ROUND(E257*P257,2)</f>
        <v>0</v>
      </c>
      <c r="R257" s="174" t="s">
        <v>378</v>
      </c>
      <c r="S257" s="174" t="s">
        <v>131</v>
      </c>
      <c r="T257" s="175" t="s">
        <v>132</v>
      </c>
      <c r="U257" s="157">
        <v>2.048</v>
      </c>
      <c r="V257" s="157">
        <f>ROUND(E257*U257,2)</f>
        <v>0.39</v>
      </c>
      <c r="W257" s="157"/>
      <c r="X257" s="157" t="s">
        <v>369</v>
      </c>
      <c r="Y257" s="148"/>
      <c r="Z257" s="148"/>
      <c r="AA257" s="148"/>
      <c r="AB257" s="148"/>
      <c r="AC257" s="148"/>
      <c r="AD257" s="148"/>
      <c r="AE257" s="148"/>
      <c r="AF257" s="148"/>
      <c r="AG257" s="148" t="s">
        <v>370</v>
      </c>
      <c r="AH257" s="148"/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258" t="s">
        <v>430</v>
      </c>
      <c r="D258" s="259"/>
      <c r="E258" s="259"/>
      <c r="F258" s="259"/>
      <c r="G258" s="259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136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87" t="s">
        <v>372</v>
      </c>
      <c r="D259" s="158"/>
      <c r="E259" s="159"/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138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87" t="s">
        <v>431</v>
      </c>
      <c r="D260" s="158"/>
      <c r="E260" s="159"/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138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87" t="s">
        <v>432</v>
      </c>
      <c r="D261" s="158"/>
      <c r="E261" s="159">
        <v>0.18967000000000001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138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x14ac:dyDescent="0.2">
      <c r="A262" s="163" t="s">
        <v>125</v>
      </c>
      <c r="B262" s="164" t="s">
        <v>85</v>
      </c>
      <c r="C262" s="185" t="s">
        <v>86</v>
      </c>
      <c r="D262" s="165"/>
      <c r="E262" s="166"/>
      <c r="F262" s="167"/>
      <c r="G262" s="167">
        <f>SUMIF(AG263:AG302,"&lt;&gt;NOR",G263:G302)</f>
        <v>0</v>
      </c>
      <c r="H262" s="167"/>
      <c r="I262" s="167">
        <f>SUM(I263:I302)</f>
        <v>0</v>
      </c>
      <c r="J262" s="167"/>
      <c r="K262" s="167">
        <f>SUM(K263:K302)</f>
        <v>0</v>
      </c>
      <c r="L262" s="167"/>
      <c r="M262" s="167">
        <f>SUM(M263:M302)</f>
        <v>0</v>
      </c>
      <c r="N262" s="167"/>
      <c r="O262" s="167">
        <f>SUM(O263:O302)</f>
        <v>0.43000000000000005</v>
      </c>
      <c r="P262" s="167"/>
      <c r="Q262" s="167">
        <f>SUM(Q263:Q302)</f>
        <v>0</v>
      </c>
      <c r="R262" s="167"/>
      <c r="S262" s="167"/>
      <c r="T262" s="168"/>
      <c r="U262" s="162"/>
      <c r="V262" s="162">
        <f>SUM(V263:V302)</f>
        <v>29.119999999999997</v>
      </c>
      <c r="W262" s="162"/>
      <c r="X262" s="162"/>
      <c r="AG262" t="s">
        <v>126</v>
      </c>
    </row>
    <row r="263" spans="1:60" outlineLevel="1" x14ac:dyDescent="0.2">
      <c r="A263" s="169">
        <v>76</v>
      </c>
      <c r="B263" s="170" t="s">
        <v>433</v>
      </c>
      <c r="C263" s="186" t="s">
        <v>434</v>
      </c>
      <c r="D263" s="171" t="s">
        <v>164</v>
      </c>
      <c r="E263" s="172">
        <v>23.05</v>
      </c>
      <c r="F263" s="173"/>
      <c r="G263" s="174">
        <f>ROUND(E263*F263,2)</f>
        <v>0</v>
      </c>
      <c r="H263" s="173"/>
      <c r="I263" s="174">
        <f>ROUND(E263*H263,2)</f>
        <v>0</v>
      </c>
      <c r="J263" s="173"/>
      <c r="K263" s="174">
        <f>ROUND(E263*J263,2)</f>
        <v>0</v>
      </c>
      <c r="L263" s="174">
        <v>21</v>
      </c>
      <c r="M263" s="174">
        <f>G263*(1+L263/100)</f>
        <v>0</v>
      </c>
      <c r="N263" s="174">
        <v>0</v>
      </c>
      <c r="O263" s="174">
        <f>ROUND(E263*N263,2)</f>
        <v>0</v>
      </c>
      <c r="P263" s="174">
        <v>0</v>
      </c>
      <c r="Q263" s="174">
        <f>ROUND(E263*P263,2)</f>
        <v>0</v>
      </c>
      <c r="R263" s="174" t="s">
        <v>435</v>
      </c>
      <c r="S263" s="174" t="s">
        <v>131</v>
      </c>
      <c r="T263" s="175" t="s">
        <v>132</v>
      </c>
      <c r="U263" s="157">
        <v>0.15</v>
      </c>
      <c r="V263" s="157">
        <f>ROUND(E263*U263,2)</f>
        <v>3.46</v>
      </c>
      <c r="W263" s="157"/>
      <c r="X263" s="157" t="s">
        <v>133</v>
      </c>
      <c r="Y263" s="148"/>
      <c r="Z263" s="148"/>
      <c r="AA263" s="148"/>
      <c r="AB263" s="148"/>
      <c r="AC263" s="148"/>
      <c r="AD263" s="148"/>
      <c r="AE263" s="148"/>
      <c r="AF263" s="148"/>
      <c r="AG263" s="148" t="s">
        <v>134</v>
      </c>
      <c r="AH263" s="148"/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87" t="s">
        <v>354</v>
      </c>
      <c r="D264" s="158"/>
      <c r="E264" s="159">
        <v>15.65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138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87" t="s">
        <v>271</v>
      </c>
      <c r="D265" s="158"/>
      <c r="E265" s="159">
        <v>7.4</v>
      </c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138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69">
        <v>77</v>
      </c>
      <c r="B266" s="170" t="s">
        <v>436</v>
      </c>
      <c r="C266" s="186" t="s">
        <v>437</v>
      </c>
      <c r="D266" s="171" t="s">
        <v>164</v>
      </c>
      <c r="E266" s="172">
        <v>5.3825000000000003</v>
      </c>
      <c r="F266" s="173"/>
      <c r="G266" s="174">
        <f>ROUND(E266*F266,2)</f>
        <v>0</v>
      </c>
      <c r="H266" s="173"/>
      <c r="I266" s="174">
        <f>ROUND(E266*H266,2)</f>
        <v>0</v>
      </c>
      <c r="J266" s="173"/>
      <c r="K266" s="174">
        <f>ROUND(E266*J266,2)</f>
        <v>0</v>
      </c>
      <c r="L266" s="174">
        <v>21</v>
      </c>
      <c r="M266" s="174">
        <f>G266*(1+L266/100)</f>
        <v>0</v>
      </c>
      <c r="N266" s="174">
        <v>2.3000000000000001E-4</v>
      </c>
      <c r="O266" s="174">
        <f>ROUND(E266*N266,2)</f>
        <v>0</v>
      </c>
      <c r="P266" s="174">
        <v>0</v>
      </c>
      <c r="Q266" s="174">
        <f>ROUND(E266*P266,2)</f>
        <v>0</v>
      </c>
      <c r="R266" s="174" t="s">
        <v>435</v>
      </c>
      <c r="S266" s="174" t="s">
        <v>131</v>
      </c>
      <c r="T266" s="175" t="s">
        <v>132</v>
      </c>
      <c r="U266" s="157">
        <v>0.161</v>
      </c>
      <c r="V266" s="157">
        <f>ROUND(E266*U266,2)</f>
        <v>0.87</v>
      </c>
      <c r="W266" s="157"/>
      <c r="X266" s="157" t="s">
        <v>133</v>
      </c>
      <c r="Y266" s="148"/>
      <c r="Z266" s="148"/>
      <c r="AA266" s="148"/>
      <c r="AB266" s="148"/>
      <c r="AC266" s="148"/>
      <c r="AD266" s="148"/>
      <c r="AE266" s="148"/>
      <c r="AF266" s="148"/>
      <c r="AG266" s="148" t="s">
        <v>134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262" t="s">
        <v>571</v>
      </c>
      <c r="D267" s="263"/>
      <c r="E267" s="263"/>
      <c r="F267" s="263"/>
      <c r="G267" s="263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159</v>
      </c>
      <c r="AH267" s="148"/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260" t="s">
        <v>438</v>
      </c>
      <c r="D268" s="261"/>
      <c r="E268" s="261"/>
      <c r="F268" s="261"/>
      <c r="G268" s="261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159</v>
      </c>
      <c r="AH268" s="148"/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87" t="s">
        <v>439</v>
      </c>
      <c r="D269" s="158"/>
      <c r="E269" s="159">
        <v>5.3825000000000003</v>
      </c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138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69">
        <v>78</v>
      </c>
      <c r="B270" s="170" t="s">
        <v>440</v>
      </c>
      <c r="C270" s="186" t="s">
        <v>441</v>
      </c>
      <c r="D270" s="171" t="s">
        <v>164</v>
      </c>
      <c r="E270" s="172">
        <v>5.9450000000000003</v>
      </c>
      <c r="F270" s="173"/>
      <c r="G270" s="174">
        <f>ROUND(E270*F270,2)</f>
        <v>0</v>
      </c>
      <c r="H270" s="173"/>
      <c r="I270" s="174">
        <f>ROUND(E270*H270,2)</f>
        <v>0</v>
      </c>
      <c r="J270" s="173"/>
      <c r="K270" s="174">
        <f>ROUND(E270*J270,2)</f>
        <v>0</v>
      </c>
      <c r="L270" s="174">
        <v>21</v>
      </c>
      <c r="M270" s="174">
        <f>G270*(1+L270/100)</f>
        <v>0</v>
      </c>
      <c r="N270" s="174">
        <v>3.0000000000000001E-3</v>
      </c>
      <c r="O270" s="174">
        <f>ROUND(E270*N270,2)</f>
        <v>0.02</v>
      </c>
      <c r="P270" s="174">
        <v>0</v>
      </c>
      <c r="Q270" s="174">
        <f>ROUND(E270*P270,2)</f>
        <v>0</v>
      </c>
      <c r="R270" s="174" t="s">
        <v>435</v>
      </c>
      <c r="S270" s="174" t="s">
        <v>131</v>
      </c>
      <c r="T270" s="175" t="s">
        <v>132</v>
      </c>
      <c r="U270" s="157">
        <v>0.28000000000000003</v>
      </c>
      <c r="V270" s="157">
        <f>ROUND(E270*U270,2)</f>
        <v>1.66</v>
      </c>
      <c r="W270" s="157"/>
      <c r="X270" s="157" t="s">
        <v>133</v>
      </c>
      <c r="Y270" s="148"/>
      <c r="Z270" s="148"/>
      <c r="AA270" s="148"/>
      <c r="AB270" s="148"/>
      <c r="AC270" s="148"/>
      <c r="AD270" s="148"/>
      <c r="AE270" s="148"/>
      <c r="AF270" s="148"/>
      <c r="AG270" s="148" t="s">
        <v>134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262" t="s">
        <v>442</v>
      </c>
      <c r="D271" s="263"/>
      <c r="E271" s="263"/>
      <c r="F271" s="263"/>
      <c r="G271" s="263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159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76" t="str">
        <f>C271</f>
        <v>Očištění povrchu stěny od prachu, nařezání izolačních desek na požadovaný rozměr, nanesení lepicího tmelu, osazení desek.</v>
      </c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87" t="s">
        <v>443</v>
      </c>
      <c r="D272" s="158"/>
      <c r="E272" s="159">
        <v>5.9450000000000003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138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69">
        <v>79</v>
      </c>
      <c r="B273" s="170" t="s">
        <v>444</v>
      </c>
      <c r="C273" s="186" t="s">
        <v>441</v>
      </c>
      <c r="D273" s="171" t="s">
        <v>164</v>
      </c>
      <c r="E273" s="172">
        <v>11.286</v>
      </c>
      <c r="F273" s="173"/>
      <c r="G273" s="174">
        <f>ROUND(E273*F273,2)</f>
        <v>0</v>
      </c>
      <c r="H273" s="173"/>
      <c r="I273" s="174">
        <f>ROUND(E273*H273,2)</f>
        <v>0</v>
      </c>
      <c r="J273" s="173"/>
      <c r="K273" s="174">
        <f>ROUND(E273*J273,2)</f>
        <v>0</v>
      </c>
      <c r="L273" s="174">
        <v>21</v>
      </c>
      <c r="M273" s="174">
        <f>G273*(1+L273/100)</f>
        <v>0</v>
      </c>
      <c r="N273" s="174">
        <v>2.9399999999999999E-3</v>
      </c>
      <c r="O273" s="174">
        <f>ROUND(E273*N273,2)</f>
        <v>0.03</v>
      </c>
      <c r="P273" s="174">
        <v>0</v>
      </c>
      <c r="Q273" s="174">
        <f>ROUND(E273*P273,2)</f>
        <v>0</v>
      </c>
      <c r="R273" s="174" t="s">
        <v>435</v>
      </c>
      <c r="S273" s="174" t="s">
        <v>131</v>
      </c>
      <c r="T273" s="175" t="s">
        <v>132</v>
      </c>
      <c r="U273" s="157">
        <v>0.28000000000000003</v>
      </c>
      <c r="V273" s="157">
        <f>ROUND(E273*U273,2)</f>
        <v>3.16</v>
      </c>
      <c r="W273" s="157"/>
      <c r="X273" s="157" t="s">
        <v>133</v>
      </c>
      <c r="Y273" s="148"/>
      <c r="Z273" s="148"/>
      <c r="AA273" s="148"/>
      <c r="AB273" s="148"/>
      <c r="AC273" s="148"/>
      <c r="AD273" s="148"/>
      <c r="AE273" s="148"/>
      <c r="AF273" s="148"/>
      <c r="AG273" s="148" t="s">
        <v>134</v>
      </c>
      <c r="AH273" s="148"/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262" t="s">
        <v>442</v>
      </c>
      <c r="D274" s="263"/>
      <c r="E274" s="263"/>
      <c r="F274" s="263"/>
      <c r="G274" s="263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159</v>
      </c>
      <c r="AH274" s="148"/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76" t="str">
        <f>C274</f>
        <v>Očištění povrchu stěny od prachu, nařezání izolačních desek na požadovaný rozměr, nanesení lepicího tmelu, osazení desek.</v>
      </c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87" t="s">
        <v>445</v>
      </c>
      <c r="D275" s="158"/>
      <c r="E275" s="159">
        <v>11.286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138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69">
        <v>80</v>
      </c>
      <c r="B276" s="170" t="s">
        <v>446</v>
      </c>
      <c r="C276" s="186" t="s">
        <v>447</v>
      </c>
      <c r="D276" s="171" t="s">
        <v>164</v>
      </c>
      <c r="E276" s="172">
        <v>33.11</v>
      </c>
      <c r="F276" s="173"/>
      <c r="G276" s="174">
        <f>ROUND(E276*F276,2)</f>
        <v>0</v>
      </c>
      <c r="H276" s="173"/>
      <c r="I276" s="174">
        <f>ROUND(E276*H276,2)</f>
        <v>0</v>
      </c>
      <c r="J276" s="173"/>
      <c r="K276" s="174">
        <f>ROUND(E276*J276,2)</f>
        <v>0</v>
      </c>
      <c r="L276" s="174">
        <v>21</v>
      </c>
      <c r="M276" s="174">
        <f>G276*(1+L276/100)</f>
        <v>0</v>
      </c>
      <c r="N276" s="174">
        <v>0</v>
      </c>
      <c r="O276" s="174">
        <f>ROUND(E276*N276,2)</f>
        <v>0</v>
      </c>
      <c r="P276" s="174">
        <v>0</v>
      </c>
      <c r="Q276" s="174">
        <f>ROUND(E276*P276,2)</f>
        <v>0</v>
      </c>
      <c r="R276" s="174" t="s">
        <v>435</v>
      </c>
      <c r="S276" s="174" t="s">
        <v>131</v>
      </c>
      <c r="T276" s="175" t="s">
        <v>132</v>
      </c>
      <c r="U276" s="157">
        <v>0.49</v>
      </c>
      <c r="V276" s="157">
        <f>ROUND(E276*U276,2)</f>
        <v>16.22</v>
      </c>
      <c r="W276" s="157"/>
      <c r="X276" s="157" t="s">
        <v>133</v>
      </c>
      <c r="Y276" s="148"/>
      <c r="Z276" s="148"/>
      <c r="AA276" s="148"/>
      <c r="AB276" s="148"/>
      <c r="AC276" s="148"/>
      <c r="AD276" s="148"/>
      <c r="AE276" s="148"/>
      <c r="AF276" s="148"/>
      <c r="AG276" s="148" t="s">
        <v>134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87" t="s">
        <v>448</v>
      </c>
      <c r="D277" s="158"/>
      <c r="E277" s="159">
        <v>33.11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138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ht="22.5" outlineLevel="1" x14ac:dyDescent="0.2">
      <c r="A278" s="169">
        <v>81</v>
      </c>
      <c r="B278" s="170" t="s">
        <v>449</v>
      </c>
      <c r="C278" s="186" t="s">
        <v>450</v>
      </c>
      <c r="D278" s="171" t="s">
        <v>164</v>
      </c>
      <c r="E278" s="172">
        <v>23.05</v>
      </c>
      <c r="F278" s="173"/>
      <c r="G278" s="174">
        <f>ROUND(E278*F278,2)</f>
        <v>0</v>
      </c>
      <c r="H278" s="173"/>
      <c r="I278" s="174">
        <f>ROUND(E278*H278,2)</f>
        <v>0</v>
      </c>
      <c r="J278" s="173"/>
      <c r="K278" s="174">
        <f>ROUND(E278*J278,2)</f>
        <v>0</v>
      </c>
      <c r="L278" s="174">
        <v>21</v>
      </c>
      <c r="M278" s="174">
        <f>G278*(1+L278/100)</f>
        <v>0</v>
      </c>
      <c r="N278" s="174">
        <v>1.0000000000000001E-5</v>
      </c>
      <c r="O278" s="174">
        <f>ROUND(E278*N278,2)</f>
        <v>0</v>
      </c>
      <c r="P278" s="174">
        <v>0</v>
      </c>
      <c r="Q278" s="174">
        <f>ROUND(E278*P278,2)</f>
        <v>0</v>
      </c>
      <c r="R278" s="174" t="s">
        <v>435</v>
      </c>
      <c r="S278" s="174" t="s">
        <v>131</v>
      </c>
      <c r="T278" s="175" t="s">
        <v>132</v>
      </c>
      <c r="U278" s="157">
        <v>7.0000000000000007E-2</v>
      </c>
      <c r="V278" s="157">
        <f>ROUND(E278*U278,2)</f>
        <v>1.61</v>
      </c>
      <c r="W278" s="157"/>
      <c r="X278" s="157" t="s">
        <v>133</v>
      </c>
      <c r="Y278" s="148"/>
      <c r="Z278" s="148"/>
      <c r="AA278" s="148"/>
      <c r="AB278" s="148"/>
      <c r="AC278" s="148"/>
      <c r="AD278" s="148"/>
      <c r="AE278" s="148"/>
      <c r="AF278" s="148"/>
      <c r="AG278" s="148" t="s">
        <v>134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87" t="s">
        <v>451</v>
      </c>
      <c r="D279" s="158"/>
      <c r="E279" s="159">
        <v>23.05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138</v>
      </c>
      <c r="AH279" s="148">
        <v>5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ht="22.5" outlineLevel="1" x14ac:dyDescent="0.2">
      <c r="A280" s="169">
        <v>82</v>
      </c>
      <c r="B280" s="170" t="s">
        <v>452</v>
      </c>
      <c r="C280" s="186" t="s">
        <v>453</v>
      </c>
      <c r="D280" s="171" t="s">
        <v>221</v>
      </c>
      <c r="E280" s="172">
        <v>27.42</v>
      </c>
      <c r="F280" s="173"/>
      <c r="G280" s="174">
        <f>ROUND(E280*F280,2)</f>
        <v>0</v>
      </c>
      <c r="H280" s="173"/>
      <c r="I280" s="174">
        <f>ROUND(E280*H280,2)</f>
        <v>0</v>
      </c>
      <c r="J280" s="173"/>
      <c r="K280" s="174">
        <f>ROUND(E280*J280,2)</f>
        <v>0</v>
      </c>
      <c r="L280" s="174">
        <v>21</v>
      </c>
      <c r="M280" s="174">
        <f>G280*(1+L280/100)</f>
        <v>0</v>
      </c>
      <c r="N280" s="174">
        <v>0</v>
      </c>
      <c r="O280" s="174">
        <f>ROUND(E280*N280,2)</f>
        <v>0</v>
      </c>
      <c r="P280" s="174">
        <v>0</v>
      </c>
      <c r="Q280" s="174">
        <f>ROUND(E280*P280,2)</f>
        <v>0</v>
      </c>
      <c r="R280" s="174" t="s">
        <v>435</v>
      </c>
      <c r="S280" s="174" t="s">
        <v>131</v>
      </c>
      <c r="T280" s="175" t="s">
        <v>132</v>
      </c>
      <c r="U280" s="157">
        <v>0.05</v>
      </c>
      <c r="V280" s="157">
        <f>ROUND(E280*U280,2)</f>
        <v>1.37</v>
      </c>
      <c r="W280" s="157"/>
      <c r="X280" s="157" t="s">
        <v>133</v>
      </c>
      <c r="Y280" s="148"/>
      <c r="Z280" s="148"/>
      <c r="AA280" s="148"/>
      <c r="AB280" s="148"/>
      <c r="AC280" s="148"/>
      <c r="AD280" s="148"/>
      <c r="AE280" s="148"/>
      <c r="AF280" s="148"/>
      <c r="AG280" s="148" t="s">
        <v>134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87" t="s">
        <v>454</v>
      </c>
      <c r="D281" s="158"/>
      <c r="E281" s="159">
        <v>16.260000000000002</v>
      </c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138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87" t="s">
        <v>336</v>
      </c>
      <c r="D282" s="158"/>
      <c r="E282" s="159">
        <v>11.16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138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ht="33.75" outlineLevel="1" x14ac:dyDescent="0.2">
      <c r="A283" s="169">
        <v>83</v>
      </c>
      <c r="B283" s="170" t="s">
        <v>455</v>
      </c>
      <c r="C283" s="186" t="s">
        <v>456</v>
      </c>
      <c r="D283" s="171" t="s">
        <v>164</v>
      </c>
      <c r="E283" s="172">
        <v>5.92075</v>
      </c>
      <c r="F283" s="173"/>
      <c r="G283" s="174">
        <f>ROUND(E283*F283,2)</f>
        <v>0</v>
      </c>
      <c r="H283" s="173"/>
      <c r="I283" s="174">
        <f>ROUND(E283*H283,2)</f>
        <v>0</v>
      </c>
      <c r="J283" s="173"/>
      <c r="K283" s="174">
        <f>ROUND(E283*J283,2)</f>
        <v>0</v>
      </c>
      <c r="L283" s="174">
        <v>21</v>
      </c>
      <c r="M283" s="174">
        <f>G283*(1+L283/100)</f>
        <v>0</v>
      </c>
      <c r="N283" s="174">
        <v>4.1999999999999997E-3</v>
      </c>
      <c r="O283" s="174">
        <f>ROUND(E283*N283,2)</f>
        <v>0.02</v>
      </c>
      <c r="P283" s="174">
        <v>0</v>
      </c>
      <c r="Q283" s="174">
        <f>ROUND(E283*P283,2)</f>
        <v>0</v>
      </c>
      <c r="R283" s="174" t="s">
        <v>165</v>
      </c>
      <c r="S283" s="174" t="s">
        <v>131</v>
      </c>
      <c r="T283" s="175" t="s">
        <v>132</v>
      </c>
      <c r="U283" s="157">
        <v>0</v>
      </c>
      <c r="V283" s="157">
        <f>ROUND(E283*U283,2)</f>
        <v>0</v>
      </c>
      <c r="W283" s="157"/>
      <c r="X283" s="157" t="s">
        <v>166</v>
      </c>
      <c r="Y283" s="148"/>
      <c r="Z283" s="148"/>
      <c r="AA283" s="148"/>
      <c r="AB283" s="148"/>
      <c r="AC283" s="148"/>
      <c r="AD283" s="148"/>
      <c r="AE283" s="148"/>
      <c r="AF283" s="148"/>
      <c r="AG283" s="148" t="s">
        <v>167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187" t="s">
        <v>439</v>
      </c>
      <c r="D284" s="158"/>
      <c r="E284" s="159">
        <v>5.3825000000000003</v>
      </c>
      <c r="F284" s="157"/>
      <c r="G284" s="157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138</v>
      </c>
      <c r="AH284" s="148">
        <v>0</v>
      </c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88" t="s">
        <v>332</v>
      </c>
      <c r="D285" s="160"/>
      <c r="E285" s="161">
        <v>0.53825000000000001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138</v>
      </c>
      <c r="AH285" s="148">
        <v>4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ht="22.5" outlineLevel="1" x14ac:dyDescent="0.2">
      <c r="A286" s="169">
        <v>84</v>
      </c>
      <c r="B286" s="170" t="s">
        <v>457</v>
      </c>
      <c r="C286" s="186" t="s">
        <v>458</v>
      </c>
      <c r="D286" s="171" t="s">
        <v>129</v>
      </c>
      <c r="E286" s="172">
        <v>13.991009999999999</v>
      </c>
      <c r="F286" s="173"/>
      <c r="G286" s="174">
        <f>ROUND(E286*F286,2)</f>
        <v>0</v>
      </c>
      <c r="H286" s="173"/>
      <c r="I286" s="174">
        <f>ROUND(E286*H286,2)</f>
        <v>0</v>
      </c>
      <c r="J286" s="173"/>
      <c r="K286" s="174">
        <f>ROUND(E286*J286,2)</f>
        <v>0</v>
      </c>
      <c r="L286" s="174">
        <v>21</v>
      </c>
      <c r="M286" s="174">
        <f>G286*(1+L286/100)</f>
        <v>0</v>
      </c>
      <c r="N286" s="174">
        <v>0.02</v>
      </c>
      <c r="O286" s="174">
        <f>ROUND(E286*N286,2)</f>
        <v>0.28000000000000003</v>
      </c>
      <c r="P286" s="174">
        <v>0</v>
      </c>
      <c r="Q286" s="174">
        <f>ROUND(E286*P286,2)</f>
        <v>0</v>
      </c>
      <c r="R286" s="174" t="s">
        <v>165</v>
      </c>
      <c r="S286" s="174" t="s">
        <v>131</v>
      </c>
      <c r="T286" s="175" t="s">
        <v>132</v>
      </c>
      <c r="U286" s="157">
        <v>0</v>
      </c>
      <c r="V286" s="157">
        <f>ROUND(E286*U286,2)</f>
        <v>0</v>
      </c>
      <c r="W286" s="157"/>
      <c r="X286" s="157" t="s">
        <v>166</v>
      </c>
      <c r="Y286" s="148"/>
      <c r="Z286" s="148"/>
      <c r="AA286" s="148"/>
      <c r="AB286" s="148"/>
      <c r="AC286" s="148"/>
      <c r="AD286" s="148"/>
      <c r="AE286" s="148"/>
      <c r="AF286" s="148"/>
      <c r="AG286" s="148" t="s">
        <v>167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87" t="s">
        <v>459</v>
      </c>
      <c r="D287" s="158"/>
      <c r="E287" s="159">
        <v>2.1909999999999998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138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87" t="s">
        <v>460</v>
      </c>
      <c r="D288" s="158"/>
      <c r="E288" s="159">
        <v>1.036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138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87" t="s">
        <v>461</v>
      </c>
      <c r="D289" s="158"/>
      <c r="E289" s="159">
        <v>1.5457000000000001</v>
      </c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138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87" t="s">
        <v>462</v>
      </c>
      <c r="D290" s="158"/>
      <c r="E290" s="159">
        <v>7.9463999999999997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138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88" t="s">
        <v>332</v>
      </c>
      <c r="D291" s="160"/>
      <c r="E291" s="161">
        <v>1.2719100000000001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138</v>
      </c>
      <c r="AH291" s="148">
        <v>4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ht="22.5" outlineLevel="1" x14ac:dyDescent="0.2">
      <c r="A292" s="169">
        <v>85</v>
      </c>
      <c r="B292" s="170" t="s">
        <v>463</v>
      </c>
      <c r="C292" s="186" t="s">
        <v>464</v>
      </c>
      <c r="D292" s="171" t="s">
        <v>129</v>
      </c>
      <c r="E292" s="172">
        <v>2.9136799999999998</v>
      </c>
      <c r="F292" s="173"/>
      <c r="G292" s="174">
        <f>ROUND(E292*F292,2)</f>
        <v>0</v>
      </c>
      <c r="H292" s="173"/>
      <c r="I292" s="174">
        <f>ROUND(E292*H292,2)</f>
        <v>0</v>
      </c>
      <c r="J292" s="173"/>
      <c r="K292" s="174">
        <f>ROUND(E292*J292,2)</f>
        <v>0</v>
      </c>
      <c r="L292" s="174">
        <v>21</v>
      </c>
      <c r="M292" s="174">
        <f>G292*(1+L292/100)</f>
        <v>0</v>
      </c>
      <c r="N292" s="174">
        <v>0.02</v>
      </c>
      <c r="O292" s="174">
        <f>ROUND(E292*N292,2)</f>
        <v>0.06</v>
      </c>
      <c r="P292" s="174">
        <v>0</v>
      </c>
      <c r="Q292" s="174">
        <f>ROUND(E292*P292,2)</f>
        <v>0</v>
      </c>
      <c r="R292" s="174" t="s">
        <v>165</v>
      </c>
      <c r="S292" s="174" t="s">
        <v>131</v>
      </c>
      <c r="T292" s="175" t="s">
        <v>132</v>
      </c>
      <c r="U292" s="157">
        <v>0</v>
      </c>
      <c r="V292" s="157">
        <f>ROUND(E292*U292,2)</f>
        <v>0</v>
      </c>
      <c r="W292" s="157"/>
      <c r="X292" s="157" t="s">
        <v>166</v>
      </c>
      <c r="Y292" s="148"/>
      <c r="Z292" s="148"/>
      <c r="AA292" s="148"/>
      <c r="AB292" s="148"/>
      <c r="AC292" s="148"/>
      <c r="AD292" s="148"/>
      <c r="AE292" s="148"/>
      <c r="AF292" s="148"/>
      <c r="AG292" s="148" t="s">
        <v>167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87" t="s">
        <v>465</v>
      </c>
      <c r="D293" s="158"/>
      <c r="E293" s="159">
        <v>2.6488</v>
      </c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138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188" t="s">
        <v>332</v>
      </c>
      <c r="D294" s="160"/>
      <c r="E294" s="161">
        <v>0.26488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138</v>
      </c>
      <c r="AH294" s="148">
        <v>4</v>
      </c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ht="22.5" outlineLevel="1" x14ac:dyDescent="0.2">
      <c r="A295" s="169">
        <v>86</v>
      </c>
      <c r="B295" s="170" t="s">
        <v>466</v>
      </c>
      <c r="C295" s="186" t="s">
        <v>467</v>
      </c>
      <c r="D295" s="171" t="s">
        <v>164</v>
      </c>
      <c r="E295" s="172">
        <v>12.4146</v>
      </c>
      <c r="F295" s="173"/>
      <c r="G295" s="174">
        <f>ROUND(E295*F295,2)</f>
        <v>0</v>
      </c>
      <c r="H295" s="173"/>
      <c r="I295" s="174">
        <f>ROUND(E295*H295,2)</f>
        <v>0</v>
      </c>
      <c r="J295" s="173"/>
      <c r="K295" s="174">
        <f>ROUND(E295*J295,2)</f>
        <v>0</v>
      </c>
      <c r="L295" s="174">
        <v>21</v>
      </c>
      <c r="M295" s="174">
        <f>G295*(1+L295/100)</f>
        <v>0</v>
      </c>
      <c r="N295" s="174">
        <v>1.98E-3</v>
      </c>
      <c r="O295" s="174">
        <f>ROUND(E295*N295,2)</f>
        <v>0.02</v>
      </c>
      <c r="P295" s="174">
        <v>0</v>
      </c>
      <c r="Q295" s="174">
        <f>ROUND(E295*P295,2)</f>
        <v>0</v>
      </c>
      <c r="R295" s="174" t="s">
        <v>165</v>
      </c>
      <c r="S295" s="174" t="s">
        <v>131</v>
      </c>
      <c r="T295" s="175" t="s">
        <v>132</v>
      </c>
      <c r="U295" s="157">
        <v>0</v>
      </c>
      <c r="V295" s="157">
        <f>ROUND(E295*U295,2)</f>
        <v>0</v>
      </c>
      <c r="W295" s="157"/>
      <c r="X295" s="157" t="s">
        <v>166</v>
      </c>
      <c r="Y295" s="148"/>
      <c r="Z295" s="148"/>
      <c r="AA295" s="148"/>
      <c r="AB295" s="148"/>
      <c r="AC295" s="148"/>
      <c r="AD295" s="148"/>
      <c r="AE295" s="148"/>
      <c r="AF295" s="148"/>
      <c r="AG295" s="148" t="s">
        <v>167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87" t="s">
        <v>401</v>
      </c>
      <c r="D296" s="158"/>
      <c r="E296" s="159">
        <v>11.286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138</v>
      </c>
      <c r="AH296" s="148">
        <v>5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88" t="s">
        <v>332</v>
      </c>
      <c r="D297" s="160"/>
      <c r="E297" s="161">
        <v>1.1286</v>
      </c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138</v>
      </c>
      <c r="AH297" s="148">
        <v>4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69">
        <v>87</v>
      </c>
      <c r="B298" s="170" t="s">
        <v>468</v>
      </c>
      <c r="C298" s="186" t="s">
        <v>469</v>
      </c>
      <c r="D298" s="171" t="s">
        <v>168</v>
      </c>
      <c r="E298" s="172">
        <v>0.44002999999999998</v>
      </c>
      <c r="F298" s="173"/>
      <c r="G298" s="174">
        <f>ROUND(E298*F298,2)</f>
        <v>0</v>
      </c>
      <c r="H298" s="173"/>
      <c r="I298" s="174">
        <f>ROUND(E298*H298,2)</f>
        <v>0</v>
      </c>
      <c r="J298" s="173"/>
      <c r="K298" s="174">
        <f>ROUND(E298*J298,2)</f>
        <v>0</v>
      </c>
      <c r="L298" s="174">
        <v>21</v>
      </c>
      <c r="M298" s="174">
        <f>G298*(1+L298/100)</f>
        <v>0</v>
      </c>
      <c r="N298" s="174">
        <v>0</v>
      </c>
      <c r="O298" s="174">
        <f>ROUND(E298*N298,2)</f>
        <v>0</v>
      </c>
      <c r="P298" s="174">
        <v>0</v>
      </c>
      <c r="Q298" s="174">
        <f>ROUND(E298*P298,2)</f>
        <v>0</v>
      </c>
      <c r="R298" s="174" t="s">
        <v>435</v>
      </c>
      <c r="S298" s="174" t="s">
        <v>131</v>
      </c>
      <c r="T298" s="175" t="s">
        <v>132</v>
      </c>
      <c r="U298" s="157">
        <v>1.74</v>
      </c>
      <c r="V298" s="157">
        <f>ROUND(E298*U298,2)</f>
        <v>0.77</v>
      </c>
      <c r="W298" s="157"/>
      <c r="X298" s="157" t="s">
        <v>369</v>
      </c>
      <c r="Y298" s="148"/>
      <c r="Z298" s="148"/>
      <c r="AA298" s="148"/>
      <c r="AB298" s="148"/>
      <c r="AC298" s="148"/>
      <c r="AD298" s="148"/>
      <c r="AE298" s="148"/>
      <c r="AF298" s="148"/>
      <c r="AG298" s="148" t="s">
        <v>370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258" t="s">
        <v>430</v>
      </c>
      <c r="D299" s="259"/>
      <c r="E299" s="259"/>
      <c r="F299" s="259"/>
      <c r="G299" s="259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136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87" t="s">
        <v>372</v>
      </c>
      <c r="D300" s="158"/>
      <c r="E300" s="159"/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138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87" t="s">
        <v>470</v>
      </c>
      <c r="D301" s="158"/>
      <c r="E301" s="159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138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87" t="s">
        <v>471</v>
      </c>
      <c r="D302" s="158"/>
      <c r="E302" s="159">
        <v>0.44002999999999998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138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x14ac:dyDescent="0.2">
      <c r="A303" s="163" t="s">
        <v>125</v>
      </c>
      <c r="B303" s="164" t="s">
        <v>87</v>
      </c>
      <c r="C303" s="185" t="s">
        <v>88</v>
      </c>
      <c r="D303" s="165"/>
      <c r="E303" s="166"/>
      <c r="F303" s="167"/>
      <c r="G303" s="167">
        <f>SUMIF(AG304:AG325,"&lt;&gt;NOR",G304:G325)</f>
        <v>0</v>
      </c>
      <c r="H303" s="167"/>
      <c r="I303" s="167">
        <f>SUM(I304:I325)</f>
        <v>0</v>
      </c>
      <c r="J303" s="167"/>
      <c r="K303" s="167">
        <f>SUM(K304:K325)</f>
        <v>0</v>
      </c>
      <c r="L303" s="167"/>
      <c r="M303" s="167">
        <f>SUM(M304:M325)</f>
        <v>0</v>
      </c>
      <c r="N303" s="167"/>
      <c r="O303" s="167">
        <f>SUM(O304:O325)</f>
        <v>0.08</v>
      </c>
      <c r="P303" s="167"/>
      <c r="Q303" s="167">
        <f>SUM(Q304:Q325)</f>
        <v>0</v>
      </c>
      <c r="R303" s="167"/>
      <c r="S303" s="167"/>
      <c r="T303" s="168"/>
      <c r="U303" s="162"/>
      <c r="V303" s="162">
        <f>SUM(V304:V325)</f>
        <v>10.370000000000001</v>
      </c>
      <c r="W303" s="162"/>
      <c r="X303" s="162"/>
      <c r="AG303" t="s">
        <v>126</v>
      </c>
    </row>
    <row r="304" spans="1:60" ht="22.5" outlineLevel="1" x14ac:dyDescent="0.2">
      <c r="A304" s="169">
        <v>88</v>
      </c>
      <c r="B304" s="170" t="s">
        <v>472</v>
      </c>
      <c r="C304" s="186" t="s">
        <v>473</v>
      </c>
      <c r="D304" s="171" t="s">
        <v>221</v>
      </c>
      <c r="E304" s="172">
        <v>4.26</v>
      </c>
      <c r="F304" s="173"/>
      <c r="G304" s="174">
        <f>ROUND(E304*F304,2)</f>
        <v>0</v>
      </c>
      <c r="H304" s="173"/>
      <c r="I304" s="174">
        <f>ROUND(E304*H304,2)</f>
        <v>0</v>
      </c>
      <c r="J304" s="173"/>
      <c r="K304" s="174">
        <f>ROUND(E304*J304,2)</f>
        <v>0</v>
      </c>
      <c r="L304" s="174">
        <v>21</v>
      </c>
      <c r="M304" s="174">
        <f>G304*(1+L304/100)</f>
        <v>0</v>
      </c>
      <c r="N304" s="174">
        <v>1.1900000000000001E-3</v>
      </c>
      <c r="O304" s="174">
        <f>ROUND(E304*N304,2)</f>
        <v>0.01</v>
      </c>
      <c r="P304" s="174">
        <v>0</v>
      </c>
      <c r="Q304" s="174">
        <f>ROUND(E304*P304,2)</f>
        <v>0</v>
      </c>
      <c r="R304" s="174" t="s">
        <v>474</v>
      </c>
      <c r="S304" s="174" t="s">
        <v>131</v>
      </c>
      <c r="T304" s="175" t="s">
        <v>132</v>
      </c>
      <c r="U304" s="157">
        <v>0.28000000000000003</v>
      </c>
      <c r="V304" s="157">
        <f>ROUND(E304*U304,2)</f>
        <v>1.19</v>
      </c>
      <c r="W304" s="157"/>
      <c r="X304" s="157" t="s">
        <v>133</v>
      </c>
      <c r="Y304" s="148"/>
      <c r="Z304" s="148"/>
      <c r="AA304" s="148"/>
      <c r="AB304" s="148"/>
      <c r="AC304" s="148"/>
      <c r="AD304" s="148"/>
      <c r="AE304" s="148"/>
      <c r="AF304" s="148"/>
      <c r="AG304" s="148" t="s">
        <v>134</v>
      </c>
      <c r="AH304" s="148"/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258" t="s">
        <v>475</v>
      </c>
      <c r="D305" s="259"/>
      <c r="E305" s="259"/>
      <c r="F305" s="259"/>
      <c r="G305" s="259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136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187" t="s">
        <v>476</v>
      </c>
      <c r="D306" s="158"/>
      <c r="E306" s="159">
        <v>4.26</v>
      </c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138</v>
      </c>
      <c r="AH306" s="148">
        <v>0</v>
      </c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ht="22.5" outlineLevel="1" x14ac:dyDescent="0.2">
      <c r="A307" s="169">
        <v>89</v>
      </c>
      <c r="B307" s="170" t="s">
        <v>477</v>
      </c>
      <c r="C307" s="186" t="s">
        <v>478</v>
      </c>
      <c r="D307" s="171" t="s">
        <v>221</v>
      </c>
      <c r="E307" s="172">
        <v>2.5</v>
      </c>
      <c r="F307" s="173"/>
      <c r="G307" s="174">
        <f>ROUND(E307*F307,2)</f>
        <v>0</v>
      </c>
      <c r="H307" s="173"/>
      <c r="I307" s="174">
        <f>ROUND(E307*H307,2)</f>
        <v>0</v>
      </c>
      <c r="J307" s="173"/>
      <c r="K307" s="174">
        <f>ROUND(E307*J307,2)</f>
        <v>0</v>
      </c>
      <c r="L307" s="174">
        <v>21</v>
      </c>
      <c r="M307" s="174">
        <f>G307*(1+L307/100)</f>
        <v>0</v>
      </c>
      <c r="N307" s="174">
        <v>3.1700000000000001E-3</v>
      </c>
      <c r="O307" s="174">
        <f>ROUND(E307*N307,2)</f>
        <v>0.01</v>
      </c>
      <c r="P307" s="174">
        <v>0</v>
      </c>
      <c r="Q307" s="174">
        <f>ROUND(E307*P307,2)</f>
        <v>0</v>
      </c>
      <c r="R307" s="174" t="s">
        <v>474</v>
      </c>
      <c r="S307" s="174" t="s">
        <v>131</v>
      </c>
      <c r="T307" s="175" t="s">
        <v>132</v>
      </c>
      <c r="U307" s="157">
        <v>0.219</v>
      </c>
      <c r="V307" s="157">
        <f>ROUND(E307*U307,2)</f>
        <v>0.55000000000000004</v>
      </c>
      <c r="W307" s="157"/>
      <c r="X307" s="157" t="s">
        <v>133</v>
      </c>
      <c r="Y307" s="148"/>
      <c r="Z307" s="148"/>
      <c r="AA307" s="148"/>
      <c r="AB307" s="148"/>
      <c r="AC307" s="148"/>
      <c r="AD307" s="148"/>
      <c r="AE307" s="148"/>
      <c r="AF307" s="148"/>
      <c r="AG307" s="148" t="s">
        <v>134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262" t="s">
        <v>479</v>
      </c>
      <c r="D308" s="263"/>
      <c r="E308" s="263"/>
      <c r="F308" s="263"/>
      <c r="G308" s="263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159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ht="22.5" outlineLevel="1" x14ac:dyDescent="0.2">
      <c r="A309" s="169">
        <v>90</v>
      </c>
      <c r="B309" s="170" t="s">
        <v>480</v>
      </c>
      <c r="C309" s="186" t="s">
        <v>481</v>
      </c>
      <c r="D309" s="171" t="s">
        <v>221</v>
      </c>
      <c r="E309" s="172">
        <v>4.26</v>
      </c>
      <c r="F309" s="173"/>
      <c r="G309" s="174">
        <f>ROUND(E309*F309,2)</f>
        <v>0</v>
      </c>
      <c r="H309" s="173"/>
      <c r="I309" s="174">
        <f>ROUND(E309*H309,2)</f>
        <v>0</v>
      </c>
      <c r="J309" s="173"/>
      <c r="K309" s="174">
        <f>ROUND(E309*J309,2)</f>
        <v>0</v>
      </c>
      <c r="L309" s="174">
        <v>21</v>
      </c>
      <c r="M309" s="174">
        <f>G309*(1+L309/100)</f>
        <v>0</v>
      </c>
      <c r="N309" s="174">
        <v>2.3999999999999998E-3</v>
      </c>
      <c r="O309" s="174">
        <f>ROUND(E309*N309,2)</f>
        <v>0.01</v>
      </c>
      <c r="P309" s="174">
        <v>0</v>
      </c>
      <c r="Q309" s="174">
        <f>ROUND(E309*P309,2)</f>
        <v>0</v>
      </c>
      <c r="R309" s="174" t="s">
        <v>474</v>
      </c>
      <c r="S309" s="174" t="s">
        <v>131</v>
      </c>
      <c r="T309" s="175" t="s">
        <v>132</v>
      </c>
      <c r="U309" s="157">
        <v>0.26</v>
      </c>
      <c r="V309" s="157">
        <f>ROUND(E309*U309,2)</f>
        <v>1.1100000000000001</v>
      </c>
      <c r="W309" s="157"/>
      <c r="X309" s="157" t="s">
        <v>133</v>
      </c>
      <c r="Y309" s="148"/>
      <c r="Z309" s="148"/>
      <c r="AA309" s="148"/>
      <c r="AB309" s="148"/>
      <c r="AC309" s="148"/>
      <c r="AD309" s="148"/>
      <c r="AE309" s="148"/>
      <c r="AF309" s="148"/>
      <c r="AG309" s="148" t="s">
        <v>134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258" t="s">
        <v>482</v>
      </c>
      <c r="D310" s="259"/>
      <c r="E310" s="259"/>
      <c r="F310" s="259"/>
      <c r="G310" s="259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136</v>
      </c>
      <c r="AH310" s="148"/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260" t="s">
        <v>483</v>
      </c>
      <c r="D311" s="261"/>
      <c r="E311" s="261"/>
      <c r="F311" s="261"/>
      <c r="G311" s="261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159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87" t="s">
        <v>476</v>
      </c>
      <c r="D312" s="158"/>
      <c r="E312" s="159">
        <v>4.26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138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ht="22.5" outlineLevel="1" x14ac:dyDescent="0.2">
      <c r="A313" s="177">
        <v>91</v>
      </c>
      <c r="B313" s="178" t="s">
        <v>484</v>
      </c>
      <c r="C313" s="189" t="s">
        <v>485</v>
      </c>
      <c r="D313" s="179" t="s">
        <v>211</v>
      </c>
      <c r="E313" s="180">
        <v>1</v>
      </c>
      <c r="F313" s="181"/>
      <c r="G313" s="182">
        <f>ROUND(E313*F313,2)</f>
        <v>0</v>
      </c>
      <c r="H313" s="181"/>
      <c r="I313" s="182">
        <f>ROUND(E313*H313,2)</f>
        <v>0</v>
      </c>
      <c r="J313" s="181"/>
      <c r="K313" s="182">
        <f>ROUND(E313*J313,2)</f>
        <v>0</v>
      </c>
      <c r="L313" s="182">
        <v>21</v>
      </c>
      <c r="M313" s="182">
        <f>G313*(1+L313/100)</f>
        <v>0</v>
      </c>
      <c r="N313" s="182">
        <v>4.0000000000000002E-4</v>
      </c>
      <c r="O313" s="182">
        <f>ROUND(E313*N313,2)</f>
        <v>0</v>
      </c>
      <c r="P313" s="182">
        <v>0</v>
      </c>
      <c r="Q313" s="182">
        <f>ROUND(E313*P313,2)</f>
        <v>0</v>
      </c>
      <c r="R313" s="182" t="s">
        <v>474</v>
      </c>
      <c r="S313" s="182" t="s">
        <v>131</v>
      </c>
      <c r="T313" s="183" t="s">
        <v>132</v>
      </c>
      <c r="U313" s="157">
        <v>0.41</v>
      </c>
      <c r="V313" s="157">
        <f>ROUND(E313*U313,2)</f>
        <v>0.41</v>
      </c>
      <c r="W313" s="157"/>
      <c r="X313" s="157" t="s">
        <v>133</v>
      </c>
      <c r="Y313" s="148"/>
      <c r="Z313" s="148"/>
      <c r="AA313" s="148"/>
      <c r="AB313" s="148"/>
      <c r="AC313" s="148"/>
      <c r="AD313" s="148"/>
      <c r="AE313" s="148"/>
      <c r="AF313" s="148"/>
      <c r="AG313" s="148" t="s">
        <v>134</v>
      </c>
      <c r="AH313" s="148"/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69">
        <v>92</v>
      </c>
      <c r="B314" s="170" t="s">
        <v>486</v>
      </c>
      <c r="C314" s="186" t="s">
        <v>487</v>
      </c>
      <c r="D314" s="171" t="s">
        <v>221</v>
      </c>
      <c r="E314" s="172">
        <v>23.78</v>
      </c>
      <c r="F314" s="173"/>
      <c r="G314" s="174">
        <f>ROUND(E314*F314,2)</f>
        <v>0</v>
      </c>
      <c r="H314" s="173"/>
      <c r="I314" s="174">
        <f>ROUND(E314*H314,2)</f>
        <v>0</v>
      </c>
      <c r="J314" s="173"/>
      <c r="K314" s="174">
        <f>ROUND(E314*J314,2)</f>
        <v>0</v>
      </c>
      <c r="L314" s="174">
        <v>21</v>
      </c>
      <c r="M314" s="174">
        <f>G314*(1+L314/100)</f>
        <v>0</v>
      </c>
      <c r="N314" s="174">
        <v>1.5299999999999999E-3</v>
      </c>
      <c r="O314" s="174">
        <f>ROUND(E314*N314,2)</f>
        <v>0.04</v>
      </c>
      <c r="P314" s="174">
        <v>0</v>
      </c>
      <c r="Q314" s="174">
        <f>ROUND(E314*P314,2)</f>
        <v>0</v>
      </c>
      <c r="R314" s="174" t="s">
        <v>474</v>
      </c>
      <c r="S314" s="174" t="s">
        <v>131</v>
      </c>
      <c r="T314" s="175" t="s">
        <v>132</v>
      </c>
      <c r="U314" s="157">
        <v>0.24</v>
      </c>
      <c r="V314" s="157">
        <f>ROUND(E314*U314,2)</f>
        <v>5.71</v>
      </c>
      <c r="W314" s="157"/>
      <c r="X314" s="157" t="s">
        <v>133</v>
      </c>
      <c r="Y314" s="148"/>
      <c r="Z314" s="148"/>
      <c r="AA314" s="148"/>
      <c r="AB314" s="148"/>
      <c r="AC314" s="148"/>
      <c r="AD314" s="148"/>
      <c r="AE314" s="148"/>
      <c r="AF314" s="148"/>
      <c r="AG314" s="148" t="s">
        <v>134</v>
      </c>
      <c r="AH314" s="148"/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87" t="s">
        <v>488</v>
      </c>
      <c r="D315" s="158"/>
      <c r="E315" s="159">
        <v>23.78</v>
      </c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138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ht="22.5" outlineLevel="1" x14ac:dyDescent="0.2">
      <c r="A316" s="169">
        <v>93</v>
      </c>
      <c r="B316" s="170" t="s">
        <v>489</v>
      </c>
      <c r="C316" s="186" t="s">
        <v>490</v>
      </c>
      <c r="D316" s="171" t="s">
        <v>221</v>
      </c>
      <c r="E316" s="172">
        <v>3.87</v>
      </c>
      <c r="F316" s="173"/>
      <c r="G316" s="174">
        <f>ROUND(E316*F316,2)</f>
        <v>0</v>
      </c>
      <c r="H316" s="173"/>
      <c r="I316" s="174">
        <f>ROUND(E316*H316,2)</f>
        <v>0</v>
      </c>
      <c r="J316" s="173"/>
      <c r="K316" s="174">
        <f>ROUND(E316*J316,2)</f>
        <v>0</v>
      </c>
      <c r="L316" s="174">
        <v>21</v>
      </c>
      <c r="M316" s="174">
        <f>G316*(1+L316/100)</f>
        <v>0</v>
      </c>
      <c r="N316" s="174">
        <v>2.2100000000000002E-3</v>
      </c>
      <c r="O316" s="174">
        <f>ROUND(E316*N316,2)</f>
        <v>0.01</v>
      </c>
      <c r="P316" s="174">
        <v>0</v>
      </c>
      <c r="Q316" s="174">
        <f>ROUND(E316*P316,2)</f>
        <v>0</v>
      </c>
      <c r="R316" s="174" t="s">
        <v>474</v>
      </c>
      <c r="S316" s="174" t="s">
        <v>131</v>
      </c>
      <c r="T316" s="175" t="s">
        <v>132</v>
      </c>
      <c r="U316" s="157">
        <v>0.28000000000000003</v>
      </c>
      <c r="V316" s="157">
        <f>ROUND(E316*U316,2)</f>
        <v>1.08</v>
      </c>
      <c r="W316" s="157"/>
      <c r="X316" s="157" t="s">
        <v>133</v>
      </c>
      <c r="Y316" s="148"/>
      <c r="Z316" s="148"/>
      <c r="AA316" s="148"/>
      <c r="AB316" s="148"/>
      <c r="AC316" s="148"/>
      <c r="AD316" s="148"/>
      <c r="AE316" s="148"/>
      <c r="AF316" s="148"/>
      <c r="AG316" s="148" t="s">
        <v>134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258" t="s">
        <v>491</v>
      </c>
      <c r="D317" s="259"/>
      <c r="E317" s="259"/>
      <c r="F317" s="259"/>
      <c r="G317" s="259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136</v>
      </c>
      <c r="AH317" s="148"/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260" t="s">
        <v>492</v>
      </c>
      <c r="D318" s="261"/>
      <c r="E318" s="261"/>
      <c r="F318" s="261"/>
      <c r="G318" s="261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159</v>
      </c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87" t="s">
        <v>493</v>
      </c>
      <c r="D319" s="158"/>
      <c r="E319" s="159">
        <v>2.25</v>
      </c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138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87" t="s">
        <v>494</v>
      </c>
      <c r="D320" s="158"/>
      <c r="E320" s="159">
        <v>1.62</v>
      </c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138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69">
        <v>94</v>
      </c>
      <c r="B321" s="170" t="s">
        <v>495</v>
      </c>
      <c r="C321" s="186" t="s">
        <v>496</v>
      </c>
      <c r="D321" s="171" t="s">
        <v>168</v>
      </c>
      <c r="E321" s="172">
        <v>6.855E-2</v>
      </c>
      <c r="F321" s="173"/>
      <c r="G321" s="174">
        <f>ROUND(E321*F321,2)</f>
        <v>0</v>
      </c>
      <c r="H321" s="173"/>
      <c r="I321" s="174">
        <f>ROUND(E321*H321,2)</f>
        <v>0</v>
      </c>
      <c r="J321" s="173"/>
      <c r="K321" s="174">
        <f>ROUND(E321*J321,2)</f>
        <v>0</v>
      </c>
      <c r="L321" s="174">
        <v>21</v>
      </c>
      <c r="M321" s="174">
        <f>G321*(1+L321/100)</f>
        <v>0</v>
      </c>
      <c r="N321" s="174">
        <v>0</v>
      </c>
      <c r="O321" s="174">
        <f>ROUND(E321*N321,2)</f>
        <v>0</v>
      </c>
      <c r="P321" s="174">
        <v>0</v>
      </c>
      <c r="Q321" s="174">
        <f>ROUND(E321*P321,2)</f>
        <v>0</v>
      </c>
      <c r="R321" s="174" t="s">
        <v>474</v>
      </c>
      <c r="S321" s="174" t="s">
        <v>131</v>
      </c>
      <c r="T321" s="175" t="s">
        <v>132</v>
      </c>
      <c r="U321" s="157">
        <v>4.7370000000000001</v>
      </c>
      <c r="V321" s="157">
        <f>ROUND(E321*U321,2)</f>
        <v>0.32</v>
      </c>
      <c r="W321" s="157"/>
      <c r="X321" s="157" t="s">
        <v>369</v>
      </c>
      <c r="Y321" s="148"/>
      <c r="Z321" s="148"/>
      <c r="AA321" s="148"/>
      <c r="AB321" s="148"/>
      <c r="AC321" s="148"/>
      <c r="AD321" s="148"/>
      <c r="AE321" s="148"/>
      <c r="AF321" s="148"/>
      <c r="AG321" s="148" t="s">
        <v>370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258" t="s">
        <v>430</v>
      </c>
      <c r="D322" s="259"/>
      <c r="E322" s="259"/>
      <c r="F322" s="259"/>
      <c r="G322" s="259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136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87" t="s">
        <v>372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138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87" t="s">
        <v>497</v>
      </c>
      <c r="D324" s="158"/>
      <c r="E324" s="159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138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87" t="s">
        <v>498</v>
      </c>
      <c r="D325" s="158"/>
      <c r="E325" s="159">
        <v>6.855E-2</v>
      </c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138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x14ac:dyDescent="0.2">
      <c r="A326" s="163" t="s">
        <v>125</v>
      </c>
      <c r="B326" s="164" t="s">
        <v>89</v>
      </c>
      <c r="C326" s="185" t="s">
        <v>90</v>
      </c>
      <c r="D326" s="165"/>
      <c r="E326" s="166"/>
      <c r="F326" s="167"/>
      <c r="G326" s="167">
        <f>SUMIF(AG327:AG356,"&lt;&gt;NOR",G327:G356)</f>
        <v>0</v>
      </c>
      <c r="H326" s="167"/>
      <c r="I326" s="167">
        <f>SUM(I327:I356)</f>
        <v>0</v>
      </c>
      <c r="J326" s="167"/>
      <c r="K326" s="167">
        <f>SUM(K327:K356)</f>
        <v>0</v>
      </c>
      <c r="L326" s="167"/>
      <c r="M326" s="167">
        <f>SUM(M327:M356)</f>
        <v>0</v>
      </c>
      <c r="N326" s="167"/>
      <c r="O326" s="167">
        <f>SUM(O327:O356)</f>
        <v>0.28000000000000003</v>
      </c>
      <c r="P326" s="167"/>
      <c r="Q326" s="167">
        <f>SUM(Q327:Q356)</f>
        <v>0</v>
      </c>
      <c r="R326" s="167"/>
      <c r="S326" s="167"/>
      <c r="T326" s="168"/>
      <c r="U326" s="162"/>
      <c r="V326" s="162">
        <f>SUM(V327:V356)</f>
        <v>16.689999999999998</v>
      </c>
      <c r="W326" s="162"/>
      <c r="X326" s="162"/>
      <c r="AG326" t="s">
        <v>126</v>
      </c>
    </row>
    <row r="327" spans="1:60" ht="22.5" outlineLevel="1" x14ac:dyDescent="0.2">
      <c r="A327" s="169">
        <v>97</v>
      </c>
      <c r="B327" s="170" t="s">
        <v>500</v>
      </c>
      <c r="C327" s="186" t="s">
        <v>501</v>
      </c>
      <c r="D327" s="171" t="s">
        <v>221</v>
      </c>
      <c r="E327" s="172">
        <v>7.87</v>
      </c>
      <c r="F327" s="173"/>
      <c r="G327" s="174">
        <f>ROUND(E327*F327,2)</f>
        <v>0</v>
      </c>
      <c r="H327" s="173"/>
      <c r="I327" s="174">
        <f>ROUND(E327*H327,2)</f>
        <v>0</v>
      </c>
      <c r="J327" s="173"/>
      <c r="K327" s="174">
        <f>ROUND(E327*J327,2)</f>
        <v>0</v>
      </c>
      <c r="L327" s="174">
        <v>21</v>
      </c>
      <c r="M327" s="174">
        <f>G327*(1+L327/100)</f>
        <v>0</v>
      </c>
      <c r="N327" s="174">
        <v>0</v>
      </c>
      <c r="O327" s="174">
        <f>ROUND(E327*N327,2)</f>
        <v>0</v>
      </c>
      <c r="P327" s="174">
        <v>0</v>
      </c>
      <c r="Q327" s="174">
        <f>ROUND(E327*P327,2)</f>
        <v>0</v>
      </c>
      <c r="R327" s="174" t="s">
        <v>499</v>
      </c>
      <c r="S327" s="174" t="s">
        <v>131</v>
      </c>
      <c r="T327" s="175" t="s">
        <v>132</v>
      </c>
      <c r="U327" s="157">
        <v>0.3</v>
      </c>
      <c r="V327" s="157">
        <f>ROUND(E327*U327,2)</f>
        <v>2.36</v>
      </c>
      <c r="W327" s="157"/>
      <c r="X327" s="157" t="s">
        <v>133</v>
      </c>
      <c r="Y327" s="148"/>
      <c r="Z327" s="148"/>
      <c r="AA327" s="148"/>
      <c r="AB327" s="148"/>
      <c r="AC327" s="148"/>
      <c r="AD327" s="148"/>
      <c r="AE327" s="148"/>
      <c r="AF327" s="148"/>
      <c r="AG327" s="148" t="s">
        <v>134</v>
      </c>
      <c r="AH327" s="148"/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262" t="s">
        <v>502</v>
      </c>
      <c r="D328" s="263"/>
      <c r="E328" s="263"/>
      <c r="F328" s="263"/>
      <c r="G328" s="263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159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187" t="s">
        <v>264</v>
      </c>
      <c r="D329" s="158"/>
      <c r="E329" s="159">
        <v>4.25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138</v>
      </c>
      <c r="AH329" s="148">
        <v>0</v>
      </c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87" t="s">
        <v>266</v>
      </c>
      <c r="D330" s="158"/>
      <c r="E330" s="159">
        <v>3.62</v>
      </c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138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69">
        <v>98</v>
      </c>
      <c r="B331" s="170" t="s">
        <v>503</v>
      </c>
      <c r="C331" s="186" t="s">
        <v>504</v>
      </c>
      <c r="D331" s="171" t="s">
        <v>221</v>
      </c>
      <c r="E331" s="172">
        <v>11.74</v>
      </c>
      <c r="F331" s="173"/>
      <c r="G331" s="174">
        <f>ROUND(E331*F331,2)</f>
        <v>0</v>
      </c>
      <c r="H331" s="173"/>
      <c r="I331" s="174">
        <f>ROUND(E331*H331,2)</f>
        <v>0</v>
      </c>
      <c r="J331" s="173"/>
      <c r="K331" s="174">
        <f>ROUND(E331*J331,2)</f>
        <v>0</v>
      </c>
      <c r="L331" s="174">
        <v>21</v>
      </c>
      <c r="M331" s="174">
        <f>G331*(1+L331/100)</f>
        <v>0</v>
      </c>
      <c r="N331" s="174">
        <v>2.0000000000000002E-5</v>
      </c>
      <c r="O331" s="174">
        <f>ROUND(E331*N331,2)</f>
        <v>0</v>
      </c>
      <c r="P331" s="174">
        <v>0</v>
      </c>
      <c r="Q331" s="174">
        <f>ROUND(E331*P331,2)</f>
        <v>0</v>
      </c>
      <c r="R331" s="174" t="s">
        <v>499</v>
      </c>
      <c r="S331" s="174" t="s">
        <v>131</v>
      </c>
      <c r="T331" s="175" t="s">
        <v>132</v>
      </c>
      <c r="U331" s="157">
        <v>0.46800000000000003</v>
      </c>
      <c r="V331" s="157">
        <f>ROUND(E331*U331,2)</f>
        <v>5.49</v>
      </c>
      <c r="W331" s="157"/>
      <c r="X331" s="157" t="s">
        <v>133</v>
      </c>
      <c r="Y331" s="148"/>
      <c r="Z331" s="148"/>
      <c r="AA331" s="148"/>
      <c r="AB331" s="148"/>
      <c r="AC331" s="148"/>
      <c r="AD331" s="148"/>
      <c r="AE331" s="148"/>
      <c r="AF331" s="148"/>
      <c r="AG331" s="148" t="s">
        <v>134</v>
      </c>
      <c r="AH331" s="148"/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262" t="s">
        <v>505</v>
      </c>
      <c r="D332" s="263"/>
      <c r="E332" s="263"/>
      <c r="F332" s="263"/>
      <c r="G332" s="263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159</v>
      </c>
      <c r="AH332" s="148"/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87" t="s">
        <v>506</v>
      </c>
      <c r="D333" s="158"/>
      <c r="E333" s="159">
        <v>6.5</v>
      </c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138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87" t="s">
        <v>507</v>
      </c>
      <c r="D334" s="158"/>
      <c r="E334" s="159">
        <v>5.24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138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69">
        <v>99</v>
      </c>
      <c r="B335" s="170" t="s">
        <v>508</v>
      </c>
      <c r="C335" s="186" t="s">
        <v>509</v>
      </c>
      <c r="D335" s="171" t="s">
        <v>221</v>
      </c>
      <c r="E335" s="172">
        <v>7.9</v>
      </c>
      <c r="F335" s="173"/>
      <c r="G335" s="174">
        <f>ROUND(E335*F335,2)</f>
        <v>0</v>
      </c>
      <c r="H335" s="173"/>
      <c r="I335" s="174">
        <f>ROUND(E335*H335,2)</f>
        <v>0</v>
      </c>
      <c r="J335" s="173"/>
      <c r="K335" s="174">
        <f>ROUND(E335*J335,2)</f>
        <v>0</v>
      </c>
      <c r="L335" s="174">
        <v>21</v>
      </c>
      <c r="M335" s="174">
        <f>G335*(1+L335/100)</f>
        <v>0</v>
      </c>
      <c r="N335" s="174">
        <v>2.0000000000000002E-5</v>
      </c>
      <c r="O335" s="174">
        <f>ROUND(E335*N335,2)</f>
        <v>0</v>
      </c>
      <c r="P335" s="174">
        <v>0</v>
      </c>
      <c r="Q335" s="174">
        <f>ROUND(E335*P335,2)</f>
        <v>0</v>
      </c>
      <c r="R335" s="174" t="s">
        <v>499</v>
      </c>
      <c r="S335" s="174" t="s">
        <v>131</v>
      </c>
      <c r="T335" s="175" t="s">
        <v>132</v>
      </c>
      <c r="U335" s="157">
        <v>0.75700000000000001</v>
      </c>
      <c r="V335" s="157">
        <f>ROUND(E335*U335,2)</f>
        <v>5.98</v>
      </c>
      <c r="W335" s="157"/>
      <c r="X335" s="157" t="s">
        <v>133</v>
      </c>
      <c r="Y335" s="148"/>
      <c r="Z335" s="148"/>
      <c r="AA335" s="148"/>
      <c r="AB335" s="148"/>
      <c r="AC335" s="148"/>
      <c r="AD335" s="148"/>
      <c r="AE335" s="148"/>
      <c r="AF335" s="148"/>
      <c r="AG335" s="148" t="s">
        <v>134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262" t="s">
        <v>510</v>
      </c>
      <c r="D336" s="263"/>
      <c r="E336" s="263"/>
      <c r="F336" s="263"/>
      <c r="G336" s="263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159</v>
      </c>
      <c r="AH336" s="148"/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187" t="s">
        <v>511</v>
      </c>
      <c r="D337" s="158"/>
      <c r="E337" s="159">
        <v>7.9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138</v>
      </c>
      <c r="AH337" s="148">
        <v>0</v>
      </c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ht="22.5" outlineLevel="1" x14ac:dyDescent="0.2">
      <c r="A338" s="169">
        <v>100</v>
      </c>
      <c r="B338" s="170" t="s">
        <v>512</v>
      </c>
      <c r="C338" s="186" t="s">
        <v>513</v>
      </c>
      <c r="D338" s="171" t="s">
        <v>211</v>
      </c>
      <c r="E338" s="172">
        <v>1</v>
      </c>
      <c r="F338" s="173"/>
      <c r="G338" s="174">
        <f>ROUND(E338*F338,2)</f>
        <v>0</v>
      </c>
      <c r="H338" s="173"/>
      <c r="I338" s="174">
        <f>ROUND(E338*H338,2)</f>
        <v>0</v>
      </c>
      <c r="J338" s="173"/>
      <c r="K338" s="174">
        <f>ROUND(E338*J338,2)</f>
        <v>0</v>
      </c>
      <c r="L338" s="174">
        <v>21</v>
      </c>
      <c r="M338" s="174">
        <f>G338*(1+L338/100)</f>
        <v>0</v>
      </c>
      <c r="N338" s="174">
        <v>0</v>
      </c>
      <c r="O338" s="174">
        <f>ROUND(E338*N338,2)</f>
        <v>0</v>
      </c>
      <c r="P338" s="174">
        <v>0</v>
      </c>
      <c r="Q338" s="174">
        <f>ROUND(E338*P338,2)</f>
        <v>0</v>
      </c>
      <c r="R338" s="174" t="s">
        <v>499</v>
      </c>
      <c r="S338" s="174" t="s">
        <v>131</v>
      </c>
      <c r="T338" s="175" t="s">
        <v>132</v>
      </c>
      <c r="U338" s="157">
        <v>1.45</v>
      </c>
      <c r="V338" s="157">
        <f>ROUND(E338*U338,2)</f>
        <v>1.45</v>
      </c>
      <c r="W338" s="157"/>
      <c r="X338" s="157" t="s">
        <v>133</v>
      </c>
      <c r="Y338" s="148"/>
      <c r="Z338" s="148"/>
      <c r="AA338" s="148"/>
      <c r="AB338" s="148"/>
      <c r="AC338" s="148"/>
      <c r="AD338" s="148"/>
      <c r="AE338" s="148"/>
      <c r="AF338" s="148"/>
      <c r="AG338" s="148" t="s">
        <v>134</v>
      </c>
      <c r="AH338" s="148"/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87" t="s">
        <v>362</v>
      </c>
      <c r="D339" s="158"/>
      <c r="E339" s="159">
        <v>1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138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69">
        <v>101</v>
      </c>
      <c r="B340" s="170" t="s">
        <v>514</v>
      </c>
      <c r="C340" s="186" t="s">
        <v>515</v>
      </c>
      <c r="D340" s="171" t="s">
        <v>211</v>
      </c>
      <c r="E340" s="172">
        <v>1</v>
      </c>
      <c r="F340" s="173"/>
      <c r="G340" s="174">
        <f>ROUND(E340*F340,2)</f>
        <v>0</v>
      </c>
      <c r="H340" s="173"/>
      <c r="I340" s="174">
        <f>ROUND(E340*H340,2)</f>
        <v>0</v>
      </c>
      <c r="J340" s="173"/>
      <c r="K340" s="174">
        <f>ROUND(E340*J340,2)</f>
        <v>0</v>
      </c>
      <c r="L340" s="174">
        <v>21</v>
      </c>
      <c r="M340" s="174">
        <f>G340*(1+L340/100)</f>
        <v>0</v>
      </c>
      <c r="N340" s="174">
        <v>0</v>
      </c>
      <c r="O340" s="174">
        <f>ROUND(E340*N340,2)</f>
        <v>0</v>
      </c>
      <c r="P340" s="174">
        <v>0</v>
      </c>
      <c r="Q340" s="174">
        <f>ROUND(E340*P340,2)</f>
        <v>0</v>
      </c>
      <c r="R340" s="174" t="s">
        <v>499</v>
      </c>
      <c r="S340" s="174" t="s">
        <v>131</v>
      </c>
      <c r="T340" s="175" t="s">
        <v>132</v>
      </c>
      <c r="U340" s="157">
        <v>0.77500000000000002</v>
      </c>
      <c r="V340" s="157">
        <f>ROUND(E340*U340,2)</f>
        <v>0.78</v>
      </c>
      <c r="W340" s="157"/>
      <c r="X340" s="157" t="s">
        <v>133</v>
      </c>
      <c r="Y340" s="148"/>
      <c r="Z340" s="148"/>
      <c r="AA340" s="148"/>
      <c r="AB340" s="148"/>
      <c r="AC340" s="148"/>
      <c r="AD340" s="148"/>
      <c r="AE340" s="148"/>
      <c r="AF340" s="148"/>
      <c r="AG340" s="148" t="s">
        <v>134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87" t="s">
        <v>516</v>
      </c>
      <c r="D341" s="158"/>
      <c r="E341" s="159">
        <v>1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138</v>
      </c>
      <c r="AH341" s="148">
        <v>5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69">
        <v>105</v>
      </c>
      <c r="B342" s="170" t="s">
        <v>519</v>
      </c>
      <c r="C342" s="186" t="s">
        <v>520</v>
      </c>
      <c r="D342" s="171" t="s">
        <v>211</v>
      </c>
      <c r="E342" s="172">
        <v>1</v>
      </c>
      <c r="F342" s="173"/>
      <c r="G342" s="174">
        <f>ROUND(E342*F342,2)</f>
        <v>0</v>
      </c>
      <c r="H342" s="173"/>
      <c r="I342" s="174">
        <f>ROUND(E342*H342,2)</f>
        <v>0</v>
      </c>
      <c r="J342" s="173"/>
      <c r="K342" s="174">
        <f>ROUND(E342*J342,2)</f>
        <v>0</v>
      </c>
      <c r="L342" s="174">
        <v>21</v>
      </c>
      <c r="M342" s="174">
        <f>G342*(1+L342/100)</f>
        <v>0</v>
      </c>
      <c r="N342" s="174">
        <v>7.5000000000000002E-4</v>
      </c>
      <c r="O342" s="174">
        <f>ROUND(E342*N342,2)</f>
        <v>0</v>
      </c>
      <c r="P342" s="174">
        <v>0</v>
      </c>
      <c r="Q342" s="174">
        <f>ROUND(E342*P342,2)</f>
        <v>0</v>
      </c>
      <c r="R342" s="174" t="s">
        <v>165</v>
      </c>
      <c r="S342" s="174" t="s">
        <v>131</v>
      </c>
      <c r="T342" s="175" t="s">
        <v>132</v>
      </c>
      <c r="U342" s="157">
        <v>0</v>
      </c>
      <c r="V342" s="157">
        <f>ROUND(E342*U342,2)</f>
        <v>0</v>
      </c>
      <c r="W342" s="157"/>
      <c r="X342" s="157" t="s">
        <v>166</v>
      </c>
      <c r="Y342" s="148"/>
      <c r="Z342" s="148"/>
      <c r="AA342" s="148"/>
      <c r="AB342" s="148"/>
      <c r="AC342" s="148"/>
      <c r="AD342" s="148"/>
      <c r="AE342" s="148"/>
      <c r="AF342" s="148"/>
      <c r="AG342" s="148" t="s">
        <v>167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87" t="s">
        <v>521</v>
      </c>
      <c r="D343" s="158"/>
      <c r="E343" s="159">
        <v>1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138</v>
      </c>
      <c r="AH343" s="148">
        <v>5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ht="22.5" outlineLevel="1" x14ac:dyDescent="0.2">
      <c r="A344" s="169">
        <v>107</v>
      </c>
      <c r="B344" s="170" t="s">
        <v>522</v>
      </c>
      <c r="C344" s="186" t="s">
        <v>523</v>
      </c>
      <c r="D344" s="171" t="s">
        <v>211</v>
      </c>
      <c r="E344" s="172">
        <v>1</v>
      </c>
      <c r="F344" s="173"/>
      <c r="G344" s="174">
        <f>ROUND(E344*F344,2)</f>
        <v>0</v>
      </c>
      <c r="H344" s="173"/>
      <c r="I344" s="174">
        <f>ROUND(E344*H344,2)</f>
        <v>0</v>
      </c>
      <c r="J344" s="173"/>
      <c r="K344" s="174">
        <f>ROUND(E344*J344,2)</f>
        <v>0</v>
      </c>
      <c r="L344" s="174">
        <v>21</v>
      </c>
      <c r="M344" s="174">
        <f>G344*(1+L344/100)</f>
        <v>0</v>
      </c>
      <c r="N344" s="174">
        <v>1.9E-2</v>
      </c>
      <c r="O344" s="174">
        <f>ROUND(E344*N344,2)</f>
        <v>0.02</v>
      </c>
      <c r="P344" s="174">
        <v>0</v>
      </c>
      <c r="Q344" s="174">
        <f>ROUND(E344*P344,2)</f>
        <v>0</v>
      </c>
      <c r="R344" s="174" t="s">
        <v>165</v>
      </c>
      <c r="S344" s="174" t="s">
        <v>131</v>
      </c>
      <c r="T344" s="175" t="s">
        <v>132</v>
      </c>
      <c r="U344" s="157">
        <v>0</v>
      </c>
      <c r="V344" s="157">
        <f>ROUND(E344*U344,2)</f>
        <v>0</v>
      </c>
      <c r="W344" s="157"/>
      <c r="X344" s="157" t="s">
        <v>166</v>
      </c>
      <c r="Y344" s="148"/>
      <c r="Z344" s="148"/>
      <c r="AA344" s="148"/>
      <c r="AB344" s="148"/>
      <c r="AC344" s="148"/>
      <c r="AD344" s="148"/>
      <c r="AE344" s="148"/>
      <c r="AF344" s="148"/>
      <c r="AG344" s="148" t="s">
        <v>167</v>
      </c>
      <c r="AH344" s="148"/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87" t="s">
        <v>516</v>
      </c>
      <c r="D345" s="158"/>
      <c r="E345" s="159">
        <v>1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138</v>
      </c>
      <c r="AH345" s="148">
        <v>5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ht="22.5" outlineLevel="1" x14ac:dyDescent="0.2">
      <c r="A346" s="169">
        <v>109</v>
      </c>
      <c r="B346" s="170" t="s">
        <v>524</v>
      </c>
      <c r="C346" s="186" t="s">
        <v>525</v>
      </c>
      <c r="D346" s="171" t="s">
        <v>211</v>
      </c>
      <c r="E346" s="172">
        <v>1</v>
      </c>
      <c r="F346" s="173"/>
      <c r="G346" s="174">
        <f>ROUND(E346*F346,2)</f>
        <v>0</v>
      </c>
      <c r="H346" s="173"/>
      <c r="I346" s="174">
        <f>ROUND(E346*H346,2)</f>
        <v>0</v>
      </c>
      <c r="J346" s="173"/>
      <c r="K346" s="174">
        <f>ROUND(E346*J346,2)</f>
        <v>0</v>
      </c>
      <c r="L346" s="174">
        <v>21</v>
      </c>
      <c r="M346" s="174">
        <f>G346*(1+L346/100)</f>
        <v>0</v>
      </c>
      <c r="N346" s="174">
        <v>0.1</v>
      </c>
      <c r="O346" s="174">
        <f>ROUND(E346*N346,2)</f>
        <v>0.1</v>
      </c>
      <c r="P346" s="174">
        <v>0</v>
      </c>
      <c r="Q346" s="174">
        <f>ROUND(E346*P346,2)</f>
        <v>0</v>
      </c>
      <c r="R346" s="174"/>
      <c r="S346" s="174" t="s">
        <v>517</v>
      </c>
      <c r="T346" s="175" t="s">
        <v>518</v>
      </c>
      <c r="U346" s="157">
        <v>0</v>
      </c>
      <c r="V346" s="157">
        <f>ROUND(E346*U346,2)</f>
        <v>0</v>
      </c>
      <c r="W346" s="157"/>
      <c r="X346" s="157" t="s">
        <v>166</v>
      </c>
      <c r="Y346" s="148"/>
      <c r="Z346" s="148"/>
      <c r="AA346" s="148"/>
      <c r="AB346" s="148"/>
      <c r="AC346" s="148"/>
      <c r="AD346" s="148"/>
      <c r="AE346" s="148"/>
      <c r="AF346" s="148"/>
      <c r="AG346" s="148" t="s">
        <v>167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87" t="s">
        <v>526</v>
      </c>
      <c r="D347" s="158"/>
      <c r="E347" s="159">
        <v>1</v>
      </c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138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69">
        <v>110</v>
      </c>
      <c r="B348" s="170" t="s">
        <v>527</v>
      </c>
      <c r="C348" s="186" t="s">
        <v>528</v>
      </c>
      <c r="D348" s="171" t="s">
        <v>211</v>
      </c>
      <c r="E348" s="172">
        <v>1</v>
      </c>
      <c r="F348" s="173"/>
      <c r="G348" s="174">
        <f>ROUND(E348*F348,2)</f>
        <v>0</v>
      </c>
      <c r="H348" s="173"/>
      <c r="I348" s="174">
        <f>ROUND(E348*H348,2)</f>
        <v>0</v>
      </c>
      <c r="J348" s="173"/>
      <c r="K348" s="174">
        <f>ROUND(E348*J348,2)</f>
        <v>0</v>
      </c>
      <c r="L348" s="174">
        <v>21</v>
      </c>
      <c r="M348" s="174">
        <f>G348*(1+L348/100)</f>
        <v>0</v>
      </c>
      <c r="N348" s="174">
        <v>9.8000000000000004E-2</v>
      </c>
      <c r="O348" s="174">
        <f>ROUND(E348*N348,2)</f>
        <v>0.1</v>
      </c>
      <c r="P348" s="174">
        <v>0</v>
      </c>
      <c r="Q348" s="174">
        <f>ROUND(E348*P348,2)</f>
        <v>0</v>
      </c>
      <c r="R348" s="174"/>
      <c r="S348" s="174" t="s">
        <v>517</v>
      </c>
      <c r="T348" s="175" t="s">
        <v>132</v>
      </c>
      <c r="U348" s="157">
        <v>0</v>
      </c>
      <c r="V348" s="157">
        <f>ROUND(E348*U348,2)</f>
        <v>0</v>
      </c>
      <c r="W348" s="157"/>
      <c r="X348" s="157" t="s">
        <v>166</v>
      </c>
      <c r="Y348" s="148"/>
      <c r="Z348" s="148"/>
      <c r="AA348" s="148"/>
      <c r="AB348" s="148"/>
      <c r="AC348" s="148"/>
      <c r="AD348" s="148"/>
      <c r="AE348" s="148"/>
      <c r="AF348" s="148"/>
      <c r="AG348" s="148" t="s">
        <v>167</v>
      </c>
      <c r="AH348" s="148"/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87" t="s">
        <v>526</v>
      </c>
      <c r="D349" s="158"/>
      <c r="E349" s="159">
        <v>1</v>
      </c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138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69">
        <v>111</v>
      </c>
      <c r="B350" s="170" t="s">
        <v>529</v>
      </c>
      <c r="C350" s="186" t="s">
        <v>530</v>
      </c>
      <c r="D350" s="171" t="s">
        <v>211</v>
      </c>
      <c r="E350" s="172">
        <v>1</v>
      </c>
      <c r="F350" s="173"/>
      <c r="G350" s="174">
        <f>ROUND(E350*F350,2)</f>
        <v>0</v>
      </c>
      <c r="H350" s="173"/>
      <c r="I350" s="174">
        <f>ROUND(E350*H350,2)</f>
        <v>0</v>
      </c>
      <c r="J350" s="173"/>
      <c r="K350" s="174">
        <f>ROUND(E350*J350,2)</f>
        <v>0</v>
      </c>
      <c r="L350" s="174">
        <v>21</v>
      </c>
      <c r="M350" s="174">
        <f>G350*(1+L350/100)</f>
        <v>0</v>
      </c>
      <c r="N350" s="174">
        <v>6.3E-2</v>
      </c>
      <c r="O350" s="174">
        <f>ROUND(E350*N350,2)</f>
        <v>0.06</v>
      </c>
      <c r="P350" s="174">
        <v>0</v>
      </c>
      <c r="Q350" s="174">
        <f>ROUND(E350*P350,2)</f>
        <v>0</v>
      </c>
      <c r="R350" s="174"/>
      <c r="S350" s="174" t="s">
        <v>517</v>
      </c>
      <c r="T350" s="175" t="s">
        <v>132</v>
      </c>
      <c r="U350" s="157">
        <v>0</v>
      </c>
      <c r="V350" s="157">
        <f>ROUND(E350*U350,2)</f>
        <v>0</v>
      </c>
      <c r="W350" s="157"/>
      <c r="X350" s="157" t="s">
        <v>166</v>
      </c>
      <c r="Y350" s="148"/>
      <c r="Z350" s="148"/>
      <c r="AA350" s="148"/>
      <c r="AB350" s="148"/>
      <c r="AC350" s="148"/>
      <c r="AD350" s="148"/>
      <c r="AE350" s="148"/>
      <c r="AF350" s="148"/>
      <c r="AG350" s="148" t="s">
        <v>167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87" t="s">
        <v>362</v>
      </c>
      <c r="D351" s="158"/>
      <c r="E351" s="159">
        <v>1</v>
      </c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138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69">
        <v>112</v>
      </c>
      <c r="B352" s="170" t="s">
        <v>531</v>
      </c>
      <c r="C352" s="186" t="s">
        <v>532</v>
      </c>
      <c r="D352" s="171" t="s">
        <v>168</v>
      </c>
      <c r="E352" s="172">
        <v>0.28114</v>
      </c>
      <c r="F352" s="173"/>
      <c r="G352" s="174">
        <f>ROUND(E352*F352,2)</f>
        <v>0</v>
      </c>
      <c r="H352" s="173"/>
      <c r="I352" s="174">
        <f>ROUND(E352*H352,2)</f>
        <v>0</v>
      </c>
      <c r="J352" s="173"/>
      <c r="K352" s="174">
        <f>ROUND(E352*J352,2)</f>
        <v>0</v>
      </c>
      <c r="L352" s="174">
        <v>21</v>
      </c>
      <c r="M352" s="174">
        <f>G352*(1+L352/100)</f>
        <v>0</v>
      </c>
      <c r="N352" s="174">
        <v>0</v>
      </c>
      <c r="O352" s="174">
        <f>ROUND(E352*N352,2)</f>
        <v>0</v>
      </c>
      <c r="P352" s="174">
        <v>0</v>
      </c>
      <c r="Q352" s="174">
        <f>ROUND(E352*P352,2)</f>
        <v>0</v>
      </c>
      <c r="R352" s="174" t="s">
        <v>499</v>
      </c>
      <c r="S352" s="174" t="s">
        <v>131</v>
      </c>
      <c r="T352" s="175" t="s">
        <v>132</v>
      </c>
      <c r="U352" s="157">
        <v>2.2549999999999999</v>
      </c>
      <c r="V352" s="157">
        <f>ROUND(E352*U352,2)</f>
        <v>0.63</v>
      </c>
      <c r="W352" s="157"/>
      <c r="X352" s="157" t="s">
        <v>369</v>
      </c>
      <c r="Y352" s="148"/>
      <c r="Z352" s="148"/>
      <c r="AA352" s="148"/>
      <c r="AB352" s="148"/>
      <c r="AC352" s="148"/>
      <c r="AD352" s="148"/>
      <c r="AE352" s="148"/>
      <c r="AF352" s="148"/>
      <c r="AG352" s="148" t="s">
        <v>370</v>
      </c>
      <c r="AH352" s="148"/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258" t="s">
        <v>430</v>
      </c>
      <c r="D353" s="259"/>
      <c r="E353" s="259"/>
      <c r="F353" s="259"/>
      <c r="G353" s="259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136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87" t="s">
        <v>372</v>
      </c>
      <c r="D354" s="158"/>
      <c r="E354" s="159"/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138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87" t="s">
        <v>533</v>
      </c>
      <c r="D355" s="158"/>
      <c r="E355" s="159"/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138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87" t="s">
        <v>534</v>
      </c>
      <c r="D356" s="158"/>
      <c r="E356" s="159">
        <v>0.28114</v>
      </c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138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x14ac:dyDescent="0.2">
      <c r="A357" s="163" t="s">
        <v>125</v>
      </c>
      <c r="B357" s="164" t="s">
        <v>95</v>
      </c>
      <c r="C357" s="185" t="s">
        <v>96</v>
      </c>
      <c r="D357" s="165"/>
      <c r="E357" s="166"/>
      <c r="F357" s="167"/>
      <c r="G357" s="167">
        <f>SUMIF(AG358:AG365,"&lt;&gt;NOR",G358:G365)</f>
        <v>0</v>
      </c>
      <c r="H357" s="167"/>
      <c r="I357" s="167">
        <f>SUM(I358:I365)</f>
        <v>0</v>
      </c>
      <c r="J357" s="167"/>
      <c r="K357" s="167">
        <f>SUM(K358:K365)</f>
        <v>0</v>
      </c>
      <c r="L357" s="167"/>
      <c r="M357" s="167">
        <f>SUM(M358:M365)</f>
        <v>0</v>
      </c>
      <c r="N357" s="167"/>
      <c r="O357" s="167">
        <f>SUM(O358:O365)</f>
        <v>0</v>
      </c>
      <c r="P357" s="167"/>
      <c r="Q357" s="167">
        <f>SUM(Q358:Q365)</f>
        <v>0</v>
      </c>
      <c r="R357" s="167"/>
      <c r="S357" s="167"/>
      <c r="T357" s="168"/>
      <c r="U357" s="162"/>
      <c r="V357" s="162">
        <f>SUM(V358:V365)</f>
        <v>15.1</v>
      </c>
      <c r="W357" s="162"/>
      <c r="X357" s="162"/>
      <c r="AG357" t="s">
        <v>126</v>
      </c>
    </row>
    <row r="358" spans="1:60" outlineLevel="1" x14ac:dyDescent="0.2">
      <c r="A358" s="169">
        <v>120</v>
      </c>
      <c r="B358" s="170" t="s">
        <v>535</v>
      </c>
      <c r="C358" s="186" t="s">
        <v>536</v>
      </c>
      <c r="D358" s="171" t="s">
        <v>221</v>
      </c>
      <c r="E358" s="172">
        <v>3</v>
      </c>
      <c r="F358" s="173"/>
      <c r="G358" s="174">
        <f>ROUND(E358*F358,2)</f>
        <v>0</v>
      </c>
      <c r="H358" s="173"/>
      <c r="I358" s="174">
        <f>ROUND(E358*H358,2)</f>
        <v>0</v>
      </c>
      <c r="J358" s="173"/>
      <c r="K358" s="174">
        <f>ROUND(E358*J358,2)</f>
        <v>0</v>
      </c>
      <c r="L358" s="174">
        <v>21</v>
      </c>
      <c r="M358" s="174">
        <f>G358*(1+L358/100)</f>
        <v>0</v>
      </c>
      <c r="N358" s="174">
        <v>0</v>
      </c>
      <c r="O358" s="174">
        <f>ROUND(E358*N358,2)</f>
        <v>0</v>
      </c>
      <c r="P358" s="174">
        <v>0</v>
      </c>
      <c r="Q358" s="174">
        <f>ROUND(E358*P358,2)</f>
        <v>0</v>
      </c>
      <c r="R358" s="174"/>
      <c r="S358" s="174" t="s">
        <v>131</v>
      </c>
      <c r="T358" s="175" t="s">
        <v>132</v>
      </c>
      <c r="U358" s="157">
        <v>0.105</v>
      </c>
      <c r="V358" s="157">
        <f>ROUND(E358*U358,2)</f>
        <v>0.32</v>
      </c>
      <c r="W358" s="157"/>
      <c r="X358" s="157" t="s">
        <v>133</v>
      </c>
      <c r="Y358" s="148"/>
      <c r="Z358" s="148"/>
      <c r="AA358" s="148"/>
      <c r="AB358" s="148"/>
      <c r="AC358" s="148"/>
      <c r="AD358" s="148"/>
      <c r="AE358" s="148"/>
      <c r="AF358" s="148"/>
      <c r="AG358" s="148" t="s">
        <v>134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87" t="s">
        <v>537</v>
      </c>
      <c r="D359" s="158"/>
      <c r="E359" s="159">
        <v>3</v>
      </c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138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69">
        <v>121</v>
      </c>
      <c r="B360" s="170" t="s">
        <v>538</v>
      </c>
      <c r="C360" s="186" t="s">
        <v>539</v>
      </c>
      <c r="D360" s="171" t="s">
        <v>221</v>
      </c>
      <c r="E360" s="172">
        <v>7</v>
      </c>
      <c r="F360" s="173"/>
      <c r="G360" s="174">
        <f>ROUND(E360*F360,2)</f>
        <v>0</v>
      </c>
      <c r="H360" s="173"/>
      <c r="I360" s="174">
        <f>ROUND(E360*H360,2)</f>
        <v>0</v>
      </c>
      <c r="J360" s="173"/>
      <c r="K360" s="174">
        <f>ROUND(E360*J360,2)</f>
        <v>0</v>
      </c>
      <c r="L360" s="174">
        <v>21</v>
      </c>
      <c r="M360" s="174">
        <f>G360*(1+L360/100)</f>
        <v>0</v>
      </c>
      <c r="N360" s="174">
        <v>0</v>
      </c>
      <c r="O360" s="174">
        <f>ROUND(E360*N360,2)</f>
        <v>0</v>
      </c>
      <c r="P360" s="174">
        <v>0</v>
      </c>
      <c r="Q360" s="174">
        <f>ROUND(E360*P360,2)</f>
        <v>0</v>
      </c>
      <c r="R360" s="174"/>
      <c r="S360" s="174" t="s">
        <v>131</v>
      </c>
      <c r="T360" s="175" t="s">
        <v>132</v>
      </c>
      <c r="U360" s="157">
        <v>1.7665</v>
      </c>
      <c r="V360" s="157">
        <f>ROUND(E360*U360,2)</f>
        <v>12.37</v>
      </c>
      <c r="W360" s="157"/>
      <c r="X360" s="157" t="s">
        <v>133</v>
      </c>
      <c r="Y360" s="148"/>
      <c r="Z360" s="148"/>
      <c r="AA360" s="148"/>
      <c r="AB360" s="148"/>
      <c r="AC360" s="148"/>
      <c r="AD360" s="148"/>
      <c r="AE360" s="148"/>
      <c r="AF360" s="148"/>
      <c r="AG360" s="148" t="s">
        <v>134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87" t="s">
        <v>540</v>
      </c>
      <c r="D361" s="158"/>
      <c r="E361" s="159">
        <v>7</v>
      </c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138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69">
        <v>122</v>
      </c>
      <c r="B362" s="170" t="s">
        <v>541</v>
      </c>
      <c r="C362" s="186" t="s">
        <v>542</v>
      </c>
      <c r="D362" s="171" t="s">
        <v>221</v>
      </c>
      <c r="E362" s="172">
        <v>7</v>
      </c>
      <c r="F362" s="173"/>
      <c r="G362" s="174">
        <f>ROUND(E362*F362,2)</f>
        <v>0</v>
      </c>
      <c r="H362" s="173"/>
      <c r="I362" s="174">
        <f>ROUND(E362*H362,2)</f>
        <v>0</v>
      </c>
      <c r="J362" s="173"/>
      <c r="K362" s="174">
        <f>ROUND(E362*J362,2)</f>
        <v>0</v>
      </c>
      <c r="L362" s="174">
        <v>21</v>
      </c>
      <c r="M362" s="174">
        <f>G362*(1+L362/100)</f>
        <v>0</v>
      </c>
      <c r="N362" s="174">
        <v>0</v>
      </c>
      <c r="O362" s="174">
        <f>ROUND(E362*N362,2)</f>
        <v>0</v>
      </c>
      <c r="P362" s="174">
        <v>0</v>
      </c>
      <c r="Q362" s="174">
        <f>ROUND(E362*P362,2)</f>
        <v>0</v>
      </c>
      <c r="R362" s="174"/>
      <c r="S362" s="174" t="s">
        <v>131</v>
      </c>
      <c r="T362" s="175" t="s">
        <v>132</v>
      </c>
      <c r="U362" s="157">
        <v>0.34399999999999997</v>
      </c>
      <c r="V362" s="157">
        <f>ROUND(E362*U362,2)</f>
        <v>2.41</v>
      </c>
      <c r="W362" s="157"/>
      <c r="X362" s="157" t="s">
        <v>133</v>
      </c>
      <c r="Y362" s="148"/>
      <c r="Z362" s="148"/>
      <c r="AA362" s="148"/>
      <c r="AB362" s="148"/>
      <c r="AC362" s="148"/>
      <c r="AD362" s="148"/>
      <c r="AE362" s="148"/>
      <c r="AF362" s="148"/>
      <c r="AG362" s="148" t="s">
        <v>134</v>
      </c>
      <c r="AH362" s="148"/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87" t="s">
        <v>543</v>
      </c>
      <c r="D363" s="158"/>
      <c r="E363" s="159">
        <v>7</v>
      </c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138</v>
      </c>
      <c r="AH363" s="148">
        <v>5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ht="45" outlineLevel="1" x14ac:dyDescent="0.2">
      <c r="A364" s="169">
        <v>123</v>
      </c>
      <c r="B364" s="170" t="s">
        <v>544</v>
      </c>
      <c r="C364" s="186" t="s">
        <v>545</v>
      </c>
      <c r="D364" s="171" t="s">
        <v>221</v>
      </c>
      <c r="E364" s="172">
        <v>3</v>
      </c>
      <c r="F364" s="173"/>
      <c r="G364" s="174">
        <f>ROUND(E364*F364,2)</f>
        <v>0</v>
      </c>
      <c r="H364" s="173"/>
      <c r="I364" s="174">
        <f>ROUND(E364*H364,2)</f>
        <v>0</v>
      </c>
      <c r="J364" s="173"/>
      <c r="K364" s="174">
        <f>ROUND(E364*J364,2)</f>
        <v>0</v>
      </c>
      <c r="L364" s="174">
        <v>21</v>
      </c>
      <c r="M364" s="174">
        <f>G364*(1+L364/100)</f>
        <v>0</v>
      </c>
      <c r="N364" s="174">
        <v>3.1E-4</v>
      </c>
      <c r="O364" s="174">
        <f>ROUND(E364*N364,2)</f>
        <v>0</v>
      </c>
      <c r="P364" s="174">
        <v>0</v>
      </c>
      <c r="Q364" s="174">
        <f>ROUND(E364*P364,2)</f>
        <v>0</v>
      </c>
      <c r="R364" s="174" t="s">
        <v>165</v>
      </c>
      <c r="S364" s="174" t="s">
        <v>131</v>
      </c>
      <c r="T364" s="175" t="s">
        <v>132</v>
      </c>
      <c r="U364" s="157">
        <v>0</v>
      </c>
      <c r="V364" s="157">
        <f>ROUND(E364*U364,2)</f>
        <v>0</v>
      </c>
      <c r="W364" s="157"/>
      <c r="X364" s="157" t="s">
        <v>166</v>
      </c>
      <c r="Y364" s="148"/>
      <c r="Z364" s="148"/>
      <c r="AA364" s="148"/>
      <c r="AB364" s="148"/>
      <c r="AC364" s="148"/>
      <c r="AD364" s="148"/>
      <c r="AE364" s="148"/>
      <c r="AF364" s="148"/>
      <c r="AG364" s="148" t="s">
        <v>167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87" t="s">
        <v>546</v>
      </c>
      <c r="D365" s="158"/>
      <c r="E365" s="159">
        <v>3</v>
      </c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138</v>
      </c>
      <c r="AH365" s="148">
        <v>5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x14ac:dyDescent="0.2">
      <c r="A366" s="163" t="s">
        <v>125</v>
      </c>
      <c r="B366" s="164" t="s">
        <v>97</v>
      </c>
      <c r="C366" s="185" t="s">
        <v>27</v>
      </c>
      <c r="D366" s="165"/>
      <c r="E366" s="166"/>
      <c r="F366" s="167"/>
      <c r="G366" s="167">
        <f>SUMIF(AG367:AG375,"&lt;&gt;NOR",G367:G375)</f>
        <v>0</v>
      </c>
      <c r="H366" s="167"/>
      <c r="I366" s="167">
        <f>SUM(I367:I375)</f>
        <v>0</v>
      </c>
      <c r="J366" s="167"/>
      <c r="K366" s="167">
        <f>SUM(K367:K375)</f>
        <v>0</v>
      </c>
      <c r="L366" s="167"/>
      <c r="M366" s="167">
        <f>SUM(M367:M375)</f>
        <v>0</v>
      </c>
      <c r="N366" s="167"/>
      <c r="O366" s="167">
        <f>SUM(O367:O375)</f>
        <v>0</v>
      </c>
      <c r="P366" s="167"/>
      <c r="Q366" s="167">
        <f>SUM(Q367:Q375)</f>
        <v>0</v>
      </c>
      <c r="R366" s="167"/>
      <c r="S366" s="167"/>
      <c r="T366" s="168"/>
      <c r="U366" s="162"/>
      <c r="V366" s="162">
        <f>SUM(V367:V375)</f>
        <v>0</v>
      </c>
      <c r="W366" s="162"/>
      <c r="X366" s="162"/>
      <c r="AG366" t="s">
        <v>126</v>
      </c>
    </row>
    <row r="367" spans="1:60" outlineLevel="1" x14ac:dyDescent="0.2">
      <c r="A367" s="169">
        <v>124</v>
      </c>
      <c r="B367" s="170" t="s">
        <v>547</v>
      </c>
      <c r="C367" s="186" t="s">
        <v>548</v>
      </c>
      <c r="D367" s="171" t="s">
        <v>549</v>
      </c>
      <c r="E367" s="172">
        <v>1</v>
      </c>
      <c r="F367" s="173"/>
      <c r="G367" s="174">
        <f>ROUND(E367*F367,2)</f>
        <v>0</v>
      </c>
      <c r="H367" s="173"/>
      <c r="I367" s="174">
        <f>ROUND(E367*H367,2)</f>
        <v>0</v>
      </c>
      <c r="J367" s="173"/>
      <c r="K367" s="174">
        <f>ROUND(E367*J367,2)</f>
        <v>0</v>
      </c>
      <c r="L367" s="174">
        <v>21</v>
      </c>
      <c r="M367" s="174">
        <f>G367*(1+L367/100)</f>
        <v>0</v>
      </c>
      <c r="N367" s="174">
        <v>0</v>
      </c>
      <c r="O367" s="174">
        <f>ROUND(E367*N367,2)</f>
        <v>0</v>
      </c>
      <c r="P367" s="174">
        <v>0</v>
      </c>
      <c r="Q367" s="174">
        <f>ROUND(E367*P367,2)</f>
        <v>0</v>
      </c>
      <c r="R367" s="174"/>
      <c r="S367" s="174" t="s">
        <v>131</v>
      </c>
      <c r="T367" s="175" t="s">
        <v>518</v>
      </c>
      <c r="U367" s="157">
        <v>0</v>
      </c>
      <c r="V367" s="157">
        <f>ROUND(E367*U367,2)</f>
        <v>0</v>
      </c>
      <c r="W367" s="157"/>
      <c r="X367" s="157" t="s">
        <v>550</v>
      </c>
      <c r="Y367" s="148"/>
      <c r="Z367" s="148"/>
      <c r="AA367" s="148"/>
      <c r="AB367" s="148"/>
      <c r="AC367" s="148"/>
      <c r="AD367" s="148"/>
      <c r="AE367" s="148"/>
      <c r="AF367" s="148"/>
      <c r="AG367" s="148" t="s">
        <v>551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262" t="s">
        <v>572</v>
      </c>
      <c r="D368" s="263"/>
      <c r="E368" s="263"/>
      <c r="F368" s="263"/>
      <c r="G368" s="263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159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ht="22.5" outlineLevel="1" x14ac:dyDescent="0.2">
      <c r="A369" s="155"/>
      <c r="B369" s="156"/>
      <c r="C369" s="260" t="s">
        <v>552</v>
      </c>
      <c r="D369" s="261"/>
      <c r="E369" s="261"/>
      <c r="F369" s="261"/>
      <c r="G369" s="261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159</v>
      </c>
      <c r="AH369" s="148"/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76" t="str">
        <f>C369</f>
        <v>Vyhotovení protokolu o vytyčení stavby se seznamem souřadnic vytyčených bodů a jejich polohopisnými (S-JTSK) a výškopisnými (Bpv) hodnotami.</v>
      </c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69">
        <v>125</v>
      </c>
      <c r="B370" s="170" t="s">
        <v>553</v>
      </c>
      <c r="C370" s="186" t="s">
        <v>554</v>
      </c>
      <c r="D370" s="171" t="s">
        <v>549</v>
      </c>
      <c r="E370" s="172">
        <v>1</v>
      </c>
      <c r="F370" s="173"/>
      <c r="G370" s="174">
        <f>ROUND(E370*F370,2)</f>
        <v>0</v>
      </c>
      <c r="H370" s="173"/>
      <c r="I370" s="174">
        <f>ROUND(E370*H370,2)</f>
        <v>0</v>
      </c>
      <c r="J370" s="173"/>
      <c r="K370" s="174">
        <f>ROUND(E370*J370,2)</f>
        <v>0</v>
      </c>
      <c r="L370" s="174">
        <v>21</v>
      </c>
      <c r="M370" s="174">
        <f>G370*(1+L370/100)</f>
        <v>0</v>
      </c>
      <c r="N370" s="174">
        <v>0</v>
      </c>
      <c r="O370" s="174">
        <f>ROUND(E370*N370,2)</f>
        <v>0</v>
      </c>
      <c r="P370" s="174">
        <v>0</v>
      </c>
      <c r="Q370" s="174">
        <f>ROUND(E370*P370,2)</f>
        <v>0</v>
      </c>
      <c r="R370" s="174"/>
      <c r="S370" s="174" t="s">
        <v>131</v>
      </c>
      <c r="T370" s="175" t="s">
        <v>518</v>
      </c>
      <c r="U370" s="157">
        <v>0</v>
      </c>
      <c r="V370" s="157">
        <f>ROUND(E370*U370,2)</f>
        <v>0</v>
      </c>
      <c r="W370" s="157"/>
      <c r="X370" s="157" t="s">
        <v>550</v>
      </c>
      <c r="Y370" s="148"/>
      <c r="Z370" s="148"/>
      <c r="AA370" s="148"/>
      <c r="AB370" s="148"/>
      <c r="AC370" s="148"/>
      <c r="AD370" s="148"/>
      <c r="AE370" s="148"/>
      <c r="AF370" s="148"/>
      <c r="AG370" s="148" t="s">
        <v>551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262" t="s">
        <v>555</v>
      </c>
      <c r="D371" s="263"/>
      <c r="E371" s="263"/>
      <c r="F371" s="263"/>
      <c r="G371" s="263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159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outlineLevel="1" x14ac:dyDescent="0.2">
      <c r="A372" s="169">
        <v>126</v>
      </c>
      <c r="B372" s="170" t="s">
        <v>556</v>
      </c>
      <c r="C372" s="186" t="s">
        <v>557</v>
      </c>
      <c r="D372" s="171" t="s">
        <v>549</v>
      </c>
      <c r="E372" s="172">
        <v>1</v>
      </c>
      <c r="F372" s="173"/>
      <c r="G372" s="174">
        <f>ROUND(E372*F372,2)</f>
        <v>0</v>
      </c>
      <c r="H372" s="173"/>
      <c r="I372" s="174">
        <f>ROUND(E372*H372,2)</f>
        <v>0</v>
      </c>
      <c r="J372" s="173"/>
      <c r="K372" s="174">
        <f>ROUND(E372*J372,2)</f>
        <v>0</v>
      </c>
      <c r="L372" s="174">
        <v>21</v>
      </c>
      <c r="M372" s="174">
        <f>G372*(1+L372/100)</f>
        <v>0</v>
      </c>
      <c r="N372" s="174">
        <v>0</v>
      </c>
      <c r="O372" s="174">
        <f>ROUND(E372*N372,2)</f>
        <v>0</v>
      </c>
      <c r="P372" s="174">
        <v>0</v>
      </c>
      <c r="Q372" s="174">
        <f>ROUND(E372*P372,2)</f>
        <v>0</v>
      </c>
      <c r="R372" s="174"/>
      <c r="S372" s="174" t="s">
        <v>131</v>
      </c>
      <c r="T372" s="175" t="s">
        <v>518</v>
      </c>
      <c r="U372" s="157">
        <v>0</v>
      </c>
      <c r="V372" s="157">
        <f>ROUND(E372*U372,2)</f>
        <v>0</v>
      </c>
      <c r="W372" s="157"/>
      <c r="X372" s="157" t="s">
        <v>550</v>
      </c>
      <c r="Y372" s="148"/>
      <c r="Z372" s="148"/>
      <c r="AA372" s="148"/>
      <c r="AB372" s="148"/>
      <c r="AC372" s="148"/>
      <c r="AD372" s="148"/>
      <c r="AE372" s="148"/>
      <c r="AF372" s="148"/>
      <c r="AG372" s="148" t="s">
        <v>558</v>
      </c>
      <c r="AH372" s="148"/>
      <c r="AI372" s="148"/>
      <c r="AJ372" s="148"/>
      <c r="AK372" s="148"/>
      <c r="AL372" s="148"/>
      <c r="AM372" s="148"/>
      <c r="AN372" s="148"/>
      <c r="AO372" s="148"/>
      <c r="AP372" s="148"/>
      <c r="AQ372" s="148"/>
      <c r="AR372" s="148"/>
      <c r="AS372" s="148"/>
      <c r="AT372" s="148"/>
      <c r="AU372" s="148"/>
      <c r="AV372" s="148"/>
      <c r="AW372" s="148"/>
      <c r="AX372" s="148"/>
      <c r="AY372" s="148"/>
      <c r="AZ372" s="148"/>
      <c r="BA372" s="148"/>
      <c r="BB372" s="148"/>
      <c r="BC372" s="148"/>
      <c r="BD372" s="148"/>
      <c r="BE372" s="148"/>
      <c r="BF372" s="148"/>
      <c r="BG372" s="148"/>
      <c r="BH372" s="148"/>
    </row>
    <row r="373" spans="1:60" ht="22.5" outlineLevel="1" x14ac:dyDescent="0.2">
      <c r="A373" s="155"/>
      <c r="B373" s="156"/>
      <c r="C373" s="262" t="s">
        <v>559</v>
      </c>
      <c r="D373" s="263"/>
      <c r="E373" s="263"/>
      <c r="F373" s="263"/>
      <c r="G373" s="263"/>
      <c r="H373" s="157"/>
      <c r="I373" s="157"/>
      <c r="J373" s="157"/>
      <c r="K373" s="157"/>
      <c r="L373" s="157"/>
      <c r="M373" s="157"/>
      <c r="N373" s="157"/>
      <c r="O373" s="157"/>
      <c r="P373" s="157"/>
      <c r="Q373" s="157"/>
      <c r="R373" s="157"/>
      <c r="S373" s="157"/>
      <c r="T373" s="157"/>
      <c r="U373" s="157"/>
      <c r="V373" s="157"/>
      <c r="W373" s="157"/>
      <c r="X373" s="157"/>
      <c r="Y373" s="148"/>
      <c r="Z373" s="148"/>
      <c r="AA373" s="148"/>
      <c r="AB373" s="148"/>
      <c r="AC373" s="148"/>
      <c r="AD373" s="148"/>
      <c r="AE373" s="148"/>
      <c r="AF373" s="148"/>
      <c r="AG373" s="148" t="s">
        <v>159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76" t="str">
        <f>C373</f>
        <v>Náklady na ztížené provádění stavebních prací v důsledku nepřerušeného provozu na staveništi nebo v případech nepřerušeného provozu v objektech v nichž se stavební práce provádí.</v>
      </c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69">
        <v>127</v>
      </c>
      <c r="B374" s="170" t="s">
        <v>560</v>
      </c>
      <c r="C374" s="186" t="s">
        <v>561</v>
      </c>
      <c r="D374" s="171" t="s">
        <v>549</v>
      </c>
      <c r="E374" s="172">
        <v>1</v>
      </c>
      <c r="F374" s="173"/>
      <c r="G374" s="174">
        <f>ROUND(E374*F374,2)</f>
        <v>0</v>
      </c>
      <c r="H374" s="173"/>
      <c r="I374" s="174">
        <f>ROUND(E374*H374,2)</f>
        <v>0</v>
      </c>
      <c r="J374" s="173"/>
      <c r="K374" s="174">
        <f>ROUND(E374*J374,2)</f>
        <v>0</v>
      </c>
      <c r="L374" s="174">
        <v>21</v>
      </c>
      <c r="M374" s="174">
        <f>G374*(1+L374/100)</f>
        <v>0</v>
      </c>
      <c r="N374" s="174">
        <v>0</v>
      </c>
      <c r="O374" s="174">
        <f>ROUND(E374*N374,2)</f>
        <v>0</v>
      </c>
      <c r="P374" s="174">
        <v>0</v>
      </c>
      <c r="Q374" s="174">
        <f>ROUND(E374*P374,2)</f>
        <v>0</v>
      </c>
      <c r="R374" s="174"/>
      <c r="S374" s="174" t="s">
        <v>131</v>
      </c>
      <c r="T374" s="175" t="s">
        <v>518</v>
      </c>
      <c r="U374" s="157">
        <v>0</v>
      </c>
      <c r="V374" s="157">
        <f>ROUND(E374*U374,2)</f>
        <v>0</v>
      </c>
      <c r="W374" s="157"/>
      <c r="X374" s="157" t="s">
        <v>550</v>
      </c>
      <c r="Y374" s="148"/>
      <c r="Z374" s="148"/>
      <c r="AA374" s="148"/>
      <c r="AB374" s="148"/>
      <c r="AC374" s="148"/>
      <c r="AD374" s="148"/>
      <c r="AE374" s="148"/>
      <c r="AF374" s="148"/>
      <c r="AG374" s="148" t="s">
        <v>551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55"/>
      <c r="B375" s="156"/>
      <c r="C375" s="262" t="s">
        <v>562</v>
      </c>
      <c r="D375" s="263"/>
      <c r="E375" s="263"/>
      <c r="F375" s="263"/>
      <c r="G375" s="263"/>
      <c r="H375" s="157"/>
      <c r="I375" s="157"/>
      <c r="J375" s="157"/>
      <c r="K375" s="157"/>
      <c r="L375" s="157"/>
      <c r="M375" s="157"/>
      <c r="N375" s="157"/>
      <c r="O375" s="157"/>
      <c r="P375" s="157"/>
      <c r="Q375" s="157"/>
      <c r="R375" s="157"/>
      <c r="S375" s="157"/>
      <c r="T375" s="157"/>
      <c r="U375" s="157"/>
      <c r="V375" s="157"/>
      <c r="W375" s="157"/>
      <c r="X375" s="157"/>
      <c r="Y375" s="148"/>
      <c r="Z375" s="148"/>
      <c r="AA375" s="148"/>
      <c r="AB375" s="148"/>
      <c r="AC375" s="148"/>
      <c r="AD375" s="148"/>
      <c r="AE375" s="148"/>
      <c r="AF375" s="148"/>
      <c r="AG375" s="148" t="s">
        <v>159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x14ac:dyDescent="0.2">
      <c r="A376" s="163" t="s">
        <v>125</v>
      </c>
      <c r="B376" s="164" t="s">
        <v>98</v>
      </c>
      <c r="C376" s="185" t="s">
        <v>28</v>
      </c>
      <c r="D376" s="165"/>
      <c r="E376" s="166"/>
      <c r="F376" s="167"/>
      <c r="G376" s="167">
        <f>SUMIF(AG377:AG380,"&lt;&gt;NOR",G377:G380)</f>
        <v>0</v>
      </c>
      <c r="H376" s="167"/>
      <c r="I376" s="167">
        <f>SUM(I377:I380)</f>
        <v>0</v>
      </c>
      <c r="J376" s="167"/>
      <c r="K376" s="167">
        <f>SUM(K377:K380)</f>
        <v>0</v>
      </c>
      <c r="L376" s="167"/>
      <c r="M376" s="167">
        <f>SUM(M377:M380)</f>
        <v>0</v>
      </c>
      <c r="N376" s="167"/>
      <c r="O376" s="167">
        <f>SUM(O377:O380)</f>
        <v>0</v>
      </c>
      <c r="P376" s="167"/>
      <c r="Q376" s="167">
        <f>SUM(Q377:Q380)</f>
        <v>0</v>
      </c>
      <c r="R376" s="167"/>
      <c r="S376" s="167"/>
      <c r="T376" s="168"/>
      <c r="U376" s="162"/>
      <c r="V376" s="162">
        <f>SUM(V377:V380)</f>
        <v>0</v>
      </c>
      <c r="W376" s="162"/>
      <c r="X376" s="162"/>
      <c r="AG376" t="s">
        <v>126</v>
      </c>
    </row>
    <row r="377" spans="1:60" outlineLevel="1" x14ac:dyDescent="0.2">
      <c r="A377" s="169">
        <v>128</v>
      </c>
      <c r="B377" s="170" t="s">
        <v>563</v>
      </c>
      <c r="C377" s="186" t="s">
        <v>564</v>
      </c>
      <c r="D377" s="171" t="s">
        <v>549</v>
      </c>
      <c r="E377" s="172">
        <v>1</v>
      </c>
      <c r="F377" s="173"/>
      <c r="G377" s="174">
        <f>ROUND(E377*F377,2)</f>
        <v>0</v>
      </c>
      <c r="H377" s="173"/>
      <c r="I377" s="174">
        <f>ROUND(E377*H377,2)</f>
        <v>0</v>
      </c>
      <c r="J377" s="173"/>
      <c r="K377" s="174">
        <f>ROUND(E377*J377,2)</f>
        <v>0</v>
      </c>
      <c r="L377" s="174">
        <v>21</v>
      </c>
      <c r="M377" s="174">
        <f>G377*(1+L377/100)</f>
        <v>0</v>
      </c>
      <c r="N377" s="174">
        <v>0</v>
      </c>
      <c r="O377" s="174">
        <f>ROUND(E377*N377,2)</f>
        <v>0</v>
      </c>
      <c r="P377" s="174">
        <v>0</v>
      </c>
      <c r="Q377" s="174">
        <f>ROUND(E377*P377,2)</f>
        <v>0</v>
      </c>
      <c r="R377" s="174"/>
      <c r="S377" s="174" t="s">
        <v>131</v>
      </c>
      <c r="T377" s="175" t="s">
        <v>518</v>
      </c>
      <c r="U377" s="157">
        <v>0</v>
      </c>
      <c r="V377" s="157">
        <f>ROUND(E377*U377,2)</f>
        <v>0</v>
      </c>
      <c r="W377" s="157"/>
      <c r="X377" s="157" t="s">
        <v>550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565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262" t="s">
        <v>566</v>
      </c>
      <c r="D378" s="263"/>
      <c r="E378" s="263"/>
      <c r="F378" s="263"/>
      <c r="G378" s="263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159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76" t="str">
        <f>C378</f>
        <v>Náklady na vyhotovení dokumentace skutečného provedení stavby a její předání objednateli v požadované formě a požadovaném počtu.</v>
      </c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69">
        <v>129</v>
      </c>
      <c r="B379" s="170" t="s">
        <v>567</v>
      </c>
      <c r="C379" s="186" t="s">
        <v>568</v>
      </c>
      <c r="D379" s="171" t="s">
        <v>549</v>
      </c>
      <c r="E379" s="172">
        <v>1</v>
      </c>
      <c r="F379" s="173"/>
      <c r="G379" s="174">
        <f>ROUND(E379*F379,2)</f>
        <v>0</v>
      </c>
      <c r="H379" s="173"/>
      <c r="I379" s="174">
        <f>ROUND(E379*H379,2)</f>
        <v>0</v>
      </c>
      <c r="J379" s="173"/>
      <c r="K379" s="174">
        <f>ROUND(E379*J379,2)</f>
        <v>0</v>
      </c>
      <c r="L379" s="174">
        <v>21</v>
      </c>
      <c r="M379" s="174">
        <f>G379*(1+L379/100)</f>
        <v>0</v>
      </c>
      <c r="N379" s="174">
        <v>0</v>
      </c>
      <c r="O379" s="174">
        <f>ROUND(E379*N379,2)</f>
        <v>0</v>
      </c>
      <c r="P379" s="174">
        <v>0</v>
      </c>
      <c r="Q379" s="174">
        <f>ROUND(E379*P379,2)</f>
        <v>0</v>
      </c>
      <c r="R379" s="174"/>
      <c r="S379" s="174" t="s">
        <v>131</v>
      </c>
      <c r="T379" s="175" t="s">
        <v>518</v>
      </c>
      <c r="U379" s="157">
        <v>0</v>
      </c>
      <c r="V379" s="157">
        <f>ROUND(E379*U379,2)</f>
        <v>0</v>
      </c>
      <c r="W379" s="157"/>
      <c r="X379" s="157" t="s">
        <v>550</v>
      </c>
      <c r="Y379" s="148"/>
      <c r="Z379" s="148"/>
      <c r="AA379" s="148"/>
      <c r="AB379" s="148"/>
      <c r="AC379" s="148"/>
      <c r="AD379" s="148"/>
      <c r="AE379" s="148"/>
      <c r="AF379" s="148"/>
      <c r="AG379" s="148" t="s">
        <v>565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262" t="s">
        <v>569</v>
      </c>
      <c r="D380" s="263"/>
      <c r="E380" s="263"/>
      <c r="F380" s="263"/>
      <c r="G380" s="263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159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76" t="str">
        <f>C380</f>
        <v>Náklady na provedení skutečného zaměření stavby v rozsahu nezbytném pro zápis změny do katastru nemovitostí.</v>
      </c>
      <c r="BB380" s="148"/>
      <c r="BC380" s="148"/>
      <c r="BD380" s="148"/>
      <c r="BE380" s="148"/>
      <c r="BF380" s="148"/>
      <c r="BG380" s="148"/>
      <c r="BH380" s="148"/>
    </row>
    <row r="381" spans="1:60" x14ac:dyDescent="0.2">
      <c r="A381" s="3"/>
      <c r="B381" s="4"/>
      <c r="C381" s="190"/>
      <c r="D381" s="6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AE381">
        <v>15</v>
      </c>
      <c r="AF381">
        <v>21</v>
      </c>
      <c r="AG381" t="s">
        <v>112</v>
      </c>
    </row>
    <row r="382" spans="1:60" x14ac:dyDescent="0.2">
      <c r="A382" s="151"/>
      <c r="B382" s="152" t="s">
        <v>29</v>
      </c>
      <c r="C382" s="191"/>
      <c r="D382" s="153"/>
      <c r="E382" s="154"/>
      <c r="F382" s="154"/>
      <c r="G382" s="184" t="e">
        <f>G8+G32+G59+G86+G104+G130+G180+G204+G209+G216+G243+G262+G303+G326+#REF!+#REF!+G357+G366+G376</f>
        <v>#REF!</v>
      </c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AE382">
        <f>SUMIF(L7:L380,AE381,G7:G380)</f>
        <v>0</v>
      </c>
      <c r="AF382">
        <f>SUMIF(L7:L380,AF381,G7:G380)</f>
        <v>0</v>
      </c>
      <c r="AG382" t="s">
        <v>570</v>
      </c>
    </row>
    <row r="383" spans="1:60" x14ac:dyDescent="0.2">
      <c r="C383" s="192"/>
      <c r="D383" s="10"/>
      <c r="AG383" t="s">
        <v>573</v>
      </c>
    </row>
    <row r="384" spans="1:60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</sheetData>
  <sheetProtection password="E2A1" sheet="1" objects="1" scenarios="1"/>
  <protectedRanges>
    <protectedRange sqref="F1:G1048576" name="Oblast1"/>
  </protectedRanges>
  <mergeCells count="66">
    <mergeCell ref="C378:G378"/>
    <mergeCell ref="C380:G380"/>
    <mergeCell ref="C368:G368"/>
    <mergeCell ref="C369:G369"/>
    <mergeCell ref="C371:G371"/>
    <mergeCell ref="C373:G373"/>
    <mergeCell ref="C318:G318"/>
    <mergeCell ref="C322:G322"/>
    <mergeCell ref="C328:G328"/>
    <mergeCell ref="C375:G375"/>
    <mergeCell ref="C332:G332"/>
    <mergeCell ref="C336:G336"/>
    <mergeCell ref="C353:G353"/>
    <mergeCell ref="C274:G274"/>
    <mergeCell ref="C299:G299"/>
    <mergeCell ref="C305:G305"/>
    <mergeCell ref="C308:G308"/>
    <mergeCell ref="C317:G317"/>
    <mergeCell ref="C253:G253"/>
    <mergeCell ref="C258:G258"/>
    <mergeCell ref="C267:G267"/>
    <mergeCell ref="C268:G268"/>
    <mergeCell ref="C271:G271"/>
    <mergeCell ref="C311:G311"/>
    <mergeCell ref="C222:G222"/>
    <mergeCell ref="C138:G138"/>
    <mergeCell ref="C141:G141"/>
    <mergeCell ref="C161:G161"/>
    <mergeCell ref="C162:G162"/>
    <mergeCell ref="C185:G185"/>
    <mergeCell ref="C186:G186"/>
    <mergeCell ref="C190:G190"/>
    <mergeCell ref="C193:G193"/>
    <mergeCell ref="C197:G197"/>
    <mergeCell ref="C201:G201"/>
    <mergeCell ref="C211:G211"/>
    <mergeCell ref="C310:G310"/>
    <mergeCell ref="C232:G232"/>
    <mergeCell ref="C239:G239"/>
    <mergeCell ref="C132:G132"/>
    <mergeCell ref="C52:G52"/>
    <mergeCell ref="C57:G57"/>
    <mergeCell ref="C67:G67"/>
    <mergeCell ref="C77:G77"/>
    <mergeCell ref="C83:G83"/>
    <mergeCell ref="C84:G84"/>
    <mergeCell ref="C88:G88"/>
    <mergeCell ref="C101:G101"/>
    <mergeCell ref="C106:G106"/>
    <mergeCell ref="C111:G111"/>
    <mergeCell ref="C126:G126"/>
    <mergeCell ref="C49:G49"/>
    <mergeCell ref="C17:G17"/>
    <mergeCell ref="C22:G22"/>
    <mergeCell ref="C27:G27"/>
    <mergeCell ref="C28:G28"/>
    <mergeCell ref="C36:G36"/>
    <mergeCell ref="C39:G39"/>
    <mergeCell ref="C42:G42"/>
    <mergeCell ref="C43:G43"/>
    <mergeCell ref="C46:G46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Svoboda</dc:creator>
  <cp:lastModifiedBy>Alena Uhříčková</cp:lastModifiedBy>
  <cp:lastPrinted>2019-03-19T12:27:02Z</cp:lastPrinted>
  <dcterms:created xsi:type="dcterms:W3CDTF">2009-04-08T07:15:50Z</dcterms:created>
  <dcterms:modified xsi:type="dcterms:W3CDTF">2020-03-12T13:26:46Z</dcterms:modified>
</cp:coreProperties>
</file>